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land\Documents\Lab Stuff\LabWebSite\Spreadsheets\"/>
    </mc:Choice>
  </mc:AlternateContent>
  <bookViews>
    <workbookView xWindow="0" yWindow="0" windowWidth="20340" windowHeight="8985"/>
  </bookViews>
  <sheets>
    <sheet name="A" sheetId="1" r:id="rId1"/>
    <sheet name="B" sheetId="2" r:id="rId2"/>
  </sheets>
  <definedNames>
    <definedName name="\M">A!$O$1:$O$4</definedName>
    <definedName name="__123Graph_A" hidden="1">A!$E$13:$E$142</definedName>
    <definedName name="__123Graph_AChart1" hidden="1">A!$E$13:$E$142</definedName>
    <definedName name="__123Graph_AChart2" hidden="1">A!$E$13:$E$142</definedName>
    <definedName name="__123Graph_ACurrent" hidden="1">A!$E$13:$E$142</definedName>
    <definedName name="__123Graph_LBL_A" hidden="1">A!$A$13:$A$142</definedName>
    <definedName name="__123Graph_X" hidden="1">A!$A$13:$A$141</definedName>
    <definedName name="__123Graph_XChart1" hidden="1">A!$A$13:$A$141</definedName>
    <definedName name="__123Graph_XChart2" hidden="1">A!$A$13:$A$141</definedName>
    <definedName name="__123Graph_XCurrent" hidden="1">A!$A$13:$A$141</definedName>
    <definedName name="_H">A!$A$1:$J$5</definedName>
    <definedName name="_S">A!$A$13:$D$152</definedName>
  </definedNames>
  <calcPr calcId="152511"/>
</workbook>
</file>

<file path=xl/calcChain.xml><?xml version="1.0" encoding="utf-8"?>
<calcChain xmlns="http://schemas.openxmlformats.org/spreadsheetml/2006/main">
  <c r="B1" i="2" l="1"/>
  <c r="G12" i="2"/>
  <c r="G35" i="2"/>
  <c r="D35" i="2"/>
  <c r="D17" i="2"/>
  <c r="H12" i="2"/>
  <c r="D9" i="2"/>
  <c r="Q19" i="1"/>
  <c r="J14" i="1"/>
  <c r="L14" i="1"/>
  <c r="J16" i="1"/>
  <c r="L16" i="1"/>
  <c r="Q7" i="1"/>
  <c r="Q8" i="1"/>
  <c r="C9" i="1"/>
  <c r="D9" i="1"/>
  <c r="D11" i="1"/>
  <c r="E11" i="1"/>
  <c r="F11" i="1"/>
  <c r="G11" i="1"/>
  <c r="H11" i="1"/>
  <c r="I11" i="1"/>
  <c r="K11" i="1"/>
  <c r="J11" i="1"/>
  <c r="M11" i="1"/>
  <c r="A12" i="1"/>
  <c r="D12" i="1"/>
  <c r="E12" i="1"/>
  <c r="F12" i="1"/>
  <c r="G12" i="1"/>
  <c r="H12" i="1"/>
  <c r="I12" i="1"/>
  <c r="K12" i="1"/>
  <c r="J12" i="1"/>
  <c r="L12" i="1"/>
  <c r="A13" i="1"/>
  <c r="E13" i="1"/>
  <c r="F13" i="1"/>
  <c r="G13" i="1"/>
  <c r="H13" i="1"/>
  <c r="I13" i="1"/>
  <c r="K13" i="1"/>
  <c r="J13" i="1"/>
  <c r="L13" i="1"/>
  <c r="Q13" i="1"/>
  <c r="A14" i="1"/>
  <c r="E14" i="1"/>
  <c r="F14" i="1"/>
  <c r="G14" i="1"/>
  <c r="H14" i="1"/>
  <c r="I14" i="1"/>
  <c r="K14" i="1"/>
  <c r="Q14" i="1"/>
  <c r="A15" i="1"/>
  <c r="A16" i="1"/>
  <c r="A17" i="1"/>
  <c r="E15" i="1"/>
  <c r="F15" i="1"/>
  <c r="G15" i="1"/>
  <c r="H15" i="1"/>
  <c r="I15" i="1"/>
  <c r="K15" i="1"/>
  <c r="J15" i="1"/>
  <c r="M15" i="1"/>
  <c r="E16" i="1"/>
  <c r="F16" i="1"/>
  <c r="G16" i="1"/>
  <c r="H16" i="1"/>
  <c r="I16" i="1"/>
  <c r="K16" i="1"/>
  <c r="E17" i="1"/>
  <c r="F17" i="1"/>
  <c r="G17" i="1"/>
  <c r="H17" i="1"/>
  <c r="I17" i="1"/>
  <c r="K17" i="1"/>
  <c r="J17" i="1"/>
  <c r="L17" i="1"/>
  <c r="A18" i="1"/>
  <c r="A19" i="1"/>
  <c r="A20" i="1"/>
  <c r="A21" i="1"/>
  <c r="A22" i="1"/>
  <c r="A23" i="1"/>
  <c r="A24" i="1"/>
  <c r="A25" i="1"/>
  <c r="A26" i="1"/>
  <c r="E18" i="1"/>
  <c r="F18" i="1"/>
  <c r="G18" i="1"/>
  <c r="H18" i="1"/>
  <c r="I18" i="1"/>
  <c r="K18" i="1"/>
  <c r="J18" i="1"/>
  <c r="L18" i="1"/>
  <c r="Q18" i="1"/>
  <c r="H2" i="1"/>
  <c r="E19" i="1"/>
  <c r="F19" i="1"/>
  <c r="G19" i="1"/>
  <c r="H19" i="1"/>
  <c r="J19" i="1"/>
  <c r="H3" i="1"/>
  <c r="R19" i="1"/>
  <c r="E20" i="1"/>
  <c r="F20" i="1"/>
  <c r="G20" i="1"/>
  <c r="H20" i="1"/>
  <c r="I20" i="1"/>
  <c r="J20" i="1"/>
  <c r="K20" i="1"/>
  <c r="L20" i="1"/>
  <c r="M20" i="1"/>
  <c r="Q20" i="1"/>
  <c r="H4" i="1"/>
  <c r="D21" i="1"/>
  <c r="E21" i="1"/>
  <c r="F21" i="1"/>
  <c r="G21" i="1"/>
  <c r="H21" i="1"/>
  <c r="I21" i="1"/>
  <c r="J21" i="1"/>
  <c r="K21" i="1"/>
  <c r="L21" i="1"/>
  <c r="M21" i="1"/>
  <c r="D22" i="1"/>
  <c r="E22" i="1"/>
  <c r="F22" i="1"/>
  <c r="G22" i="1"/>
  <c r="H22" i="1"/>
  <c r="I22" i="1"/>
  <c r="J22" i="1"/>
  <c r="K22" i="1"/>
  <c r="L22" i="1"/>
  <c r="M22" i="1"/>
  <c r="D23" i="1"/>
  <c r="E23" i="1"/>
  <c r="F23" i="1"/>
  <c r="G23" i="1"/>
  <c r="H23" i="1"/>
  <c r="I23" i="1"/>
  <c r="J23" i="1"/>
  <c r="K23" i="1"/>
  <c r="L23" i="1"/>
  <c r="M23" i="1"/>
  <c r="D24" i="1"/>
  <c r="E24" i="1"/>
  <c r="F24" i="1"/>
  <c r="G24" i="1"/>
  <c r="H24" i="1"/>
  <c r="I24" i="1"/>
  <c r="J24" i="1"/>
  <c r="K24" i="1"/>
  <c r="L24" i="1"/>
  <c r="M24" i="1"/>
  <c r="D25" i="1"/>
  <c r="E25" i="1"/>
  <c r="F25" i="1"/>
  <c r="G25" i="1"/>
  <c r="H25" i="1"/>
  <c r="I25" i="1"/>
  <c r="J25" i="1"/>
  <c r="K25" i="1"/>
  <c r="L25" i="1"/>
  <c r="M25" i="1"/>
  <c r="D26" i="1"/>
  <c r="E26" i="1"/>
  <c r="F26" i="1"/>
  <c r="G26" i="1"/>
  <c r="H26" i="1"/>
  <c r="I26" i="1"/>
  <c r="J26" i="1"/>
  <c r="K26" i="1"/>
  <c r="L26" i="1"/>
  <c r="M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A394" i="1"/>
  <c r="A395" i="1"/>
  <c r="A396" i="1"/>
  <c r="A397" i="1"/>
  <c r="A398" i="1"/>
  <c r="A399" i="1"/>
  <c r="A400" i="1"/>
  <c r="A401" i="1"/>
  <c r="A402" i="1"/>
  <c r="A403" i="1"/>
  <c r="A404" i="1"/>
  <c r="A405" i="1"/>
  <c r="A406" i="1"/>
  <c r="A407" i="1"/>
  <c r="A408" i="1"/>
  <c r="A409" i="1"/>
  <c r="A410" i="1"/>
  <c r="A411" i="1"/>
  <c r="A412" i="1"/>
  <c r="A413" i="1"/>
  <c r="A414" i="1"/>
  <c r="A415" i="1"/>
  <c r="A416" i="1"/>
  <c r="A417" i="1"/>
  <c r="A418" i="1"/>
  <c r="A419" i="1"/>
  <c r="A420" i="1"/>
  <c r="A421" i="1"/>
  <c r="A422" i="1"/>
  <c r="A423" i="1"/>
  <c r="A424" i="1"/>
  <c r="A425" i="1"/>
  <c r="A426" i="1"/>
  <c r="A427" i="1"/>
  <c r="A428" i="1"/>
  <c r="A429" i="1"/>
  <c r="A430" i="1"/>
  <c r="A431" i="1"/>
  <c r="A432" i="1"/>
  <c r="A433" i="1"/>
  <c r="A434" i="1"/>
  <c r="A435" i="1"/>
  <c r="A436" i="1"/>
  <c r="A437" i="1"/>
  <c r="A438" i="1"/>
  <c r="A439" i="1"/>
  <c r="A440" i="1"/>
  <c r="A441" i="1"/>
  <c r="A442" i="1"/>
  <c r="A443" i="1"/>
  <c r="A444" i="1"/>
  <c r="A445" i="1"/>
  <c r="A446" i="1"/>
  <c r="A447" i="1"/>
  <c r="A448" i="1"/>
  <c r="A449" i="1"/>
  <c r="A450" i="1"/>
  <c r="A451" i="1"/>
  <c r="A452" i="1"/>
  <c r="A453" i="1"/>
  <c r="A454" i="1"/>
  <c r="A455" i="1"/>
  <c r="A456" i="1"/>
  <c r="A457" i="1"/>
  <c r="A458" i="1"/>
  <c r="A459" i="1"/>
  <c r="A460" i="1"/>
  <c r="A461" i="1"/>
  <c r="A462" i="1"/>
  <c r="A463" i="1"/>
  <c r="A464" i="1"/>
  <c r="A465" i="1"/>
  <c r="A466" i="1"/>
  <c r="A467" i="1"/>
  <c r="A468" i="1"/>
  <c r="A469" i="1"/>
  <c r="A470" i="1"/>
  <c r="A471" i="1"/>
  <c r="A472" i="1"/>
  <c r="A473" i="1"/>
  <c r="A474" i="1"/>
  <c r="A475" i="1"/>
  <c r="A476" i="1"/>
  <c r="A477" i="1"/>
  <c r="A478" i="1"/>
  <c r="A479" i="1"/>
  <c r="A480" i="1"/>
  <c r="A481" i="1"/>
  <c r="A482" i="1"/>
  <c r="A483" i="1"/>
  <c r="A484" i="1"/>
  <c r="A485" i="1"/>
  <c r="A486" i="1"/>
  <c r="A487" i="1"/>
  <c r="A488" i="1"/>
  <c r="A489" i="1"/>
  <c r="A490" i="1"/>
  <c r="A491" i="1"/>
  <c r="A492" i="1"/>
  <c r="A493" i="1"/>
  <c r="A494" i="1"/>
  <c r="A495" i="1"/>
  <c r="A496" i="1"/>
  <c r="A497" i="1"/>
  <c r="A498" i="1"/>
  <c r="A499" i="1"/>
  <c r="A500" i="1"/>
  <c r="A501" i="1"/>
  <c r="A502" i="1"/>
  <c r="A503" i="1"/>
  <c r="A504" i="1"/>
  <c r="A505" i="1"/>
  <c r="A506" i="1"/>
  <c r="A507" i="1"/>
  <c r="A508" i="1"/>
  <c r="A509" i="1"/>
  <c r="A510" i="1"/>
  <c r="A511" i="1"/>
  <c r="A512" i="1"/>
  <c r="D27" i="1"/>
  <c r="E27" i="1"/>
  <c r="F27" i="1"/>
  <c r="G27" i="1"/>
  <c r="H27" i="1"/>
  <c r="I27" i="1"/>
  <c r="J27" i="1"/>
  <c r="K27" i="1"/>
  <c r="L27" i="1"/>
  <c r="M27" i="1"/>
  <c r="D28" i="1"/>
  <c r="E28" i="1"/>
  <c r="F28" i="1"/>
  <c r="G28" i="1"/>
  <c r="H28" i="1"/>
  <c r="I28" i="1"/>
  <c r="J28" i="1"/>
  <c r="K28" i="1"/>
  <c r="L28" i="1"/>
  <c r="M28" i="1"/>
  <c r="D29" i="1"/>
  <c r="E29" i="1"/>
  <c r="F29" i="1"/>
  <c r="G29" i="1"/>
  <c r="H29" i="1"/>
  <c r="I29" i="1"/>
  <c r="J29" i="1"/>
  <c r="K29" i="1"/>
  <c r="L29" i="1"/>
  <c r="M29" i="1"/>
  <c r="D30" i="1"/>
  <c r="E30" i="1"/>
  <c r="F30" i="1"/>
  <c r="G30" i="1"/>
  <c r="H30" i="1"/>
  <c r="I30" i="1"/>
  <c r="J30" i="1"/>
  <c r="K30" i="1"/>
  <c r="L30" i="1"/>
  <c r="M30" i="1"/>
  <c r="D31" i="1"/>
  <c r="E31" i="1"/>
  <c r="F31" i="1"/>
  <c r="G31" i="1"/>
  <c r="H31" i="1"/>
  <c r="I31" i="1"/>
  <c r="J31" i="1"/>
  <c r="K31" i="1"/>
  <c r="L31" i="1"/>
  <c r="M31" i="1"/>
  <c r="D32" i="1"/>
  <c r="E32" i="1"/>
  <c r="F32" i="1"/>
  <c r="G32" i="1"/>
  <c r="H32" i="1"/>
  <c r="I32" i="1"/>
  <c r="J32" i="1"/>
  <c r="K32" i="1"/>
  <c r="L32" i="1"/>
  <c r="M32" i="1"/>
  <c r="D33" i="1"/>
  <c r="E33" i="1"/>
  <c r="F33" i="1"/>
  <c r="G33" i="1"/>
  <c r="H33" i="1"/>
  <c r="I33" i="1"/>
  <c r="J33" i="1"/>
  <c r="K33" i="1"/>
  <c r="L33" i="1"/>
  <c r="M33" i="1"/>
  <c r="D34" i="1"/>
  <c r="E34" i="1"/>
  <c r="F34" i="1"/>
  <c r="G34" i="1"/>
  <c r="H34" i="1"/>
  <c r="I34" i="1"/>
  <c r="J34" i="1"/>
  <c r="K34" i="1"/>
  <c r="L34" i="1"/>
  <c r="M34" i="1"/>
  <c r="D35" i="1"/>
  <c r="E35" i="1"/>
  <c r="F35" i="1"/>
  <c r="G35" i="1"/>
  <c r="H35" i="1"/>
  <c r="I35" i="1"/>
  <c r="J35" i="1"/>
  <c r="K35" i="1"/>
  <c r="L35" i="1"/>
  <c r="M35" i="1"/>
  <c r="D36" i="1"/>
  <c r="E36" i="1"/>
  <c r="F36" i="1"/>
  <c r="G36" i="1"/>
  <c r="H36" i="1"/>
  <c r="I36" i="1"/>
  <c r="J36" i="1"/>
  <c r="K36" i="1"/>
  <c r="L36" i="1"/>
  <c r="M36" i="1"/>
  <c r="D37" i="1"/>
  <c r="E37" i="1"/>
  <c r="F37" i="1"/>
  <c r="G37" i="1"/>
  <c r="H37" i="1"/>
  <c r="I37" i="1"/>
  <c r="J37" i="1"/>
  <c r="K37" i="1"/>
  <c r="L37" i="1"/>
  <c r="M37" i="1"/>
  <c r="D38" i="1"/>
  <c r="E38" i="1"/>
  <c r="F38" i="1"/>
  <c r="G38" i="1"/>
  <c r="H38" i="1"/>
  <c r="I38" i="1"/>
  <c r="J38" i="1"/>
  <c r="K38" i="1"/>
  <c r="L38" i="1"/>
  <c r="M38" i="1"/>
  <c r="D39" i="1"/>
  <c r="E39" i="1"/>
  <c r="F39" i="1"/>
  <c r="G39" i="1"/>
  <c r="H39" i="1"/>
  <c r="I39" i="1"/>
  <c r="J39" i="1"/>
  <c r="K39" i="1"/>
  <c r="L39" i="1"/>
  <c r="M39" i="1"/>
  <c r="D40" i="1"/>
  <c r="E40" i="1"/>
  <c r="F40" i="1"/>
  <c r="G40" i="1"/>
  <c r="H40" i="1"/>
  <c r="I40" i="1"/>
  <c r="J40" i="1"/>
  <c r="K40" i="1"/>
  <c r="L40" i="1"/>
  <c r="M40" i="1"/>
  <c r="D41" i="1"/>
  <c r="E41" i="1"/>
  <c r="F41" i="1"/>
  <c r="G41" i="1"/>
  <c r="H41" i="1"/>
  <c r="I41" i="1"/>
  <c r="J41" i="1"/>
  <c r="K41" i="1"/>
  <c r="L41" i="1"/>
  <c r="M41" i="1"/>
  <c r="D42" i="1"/>
  <c r="E42" i="1"/>
  <c r="F42" i="1"/>
  <c r="G42" i="1"/>
  <c r="H42" i="1"/>
  <c r="I42" i="1"/>
  <c r="J42" i="1"/>
  <c r="K42" i="1"/>
  <c r="L42" i="1"/>
  <c r="M42" i="1"/>
  <c r="D43" i="1"/>
  <c r="E43" i="1"/>
  <c r="F43" i="1"/>
  <c r="G43" i="1"/>
  <c r="H43" i="1"/>
  <c r="I43" i="1"/>
  <c r="J43" i="1"/>
  <c r="K43" i="1"/>
  <c r="L43" i="1"/>
  <c r="M43" i="1"/>
  <c r="D44" i="1"/>
  <c r="E44" i="1"/>
  <c r="F44" i="1"/>
  <c r="G44" i="1"/>
  <c r="H44" i="1"/>
  <c r="I44" i="1"/>
  <c r="J44" i="1"/>
  <c r="K44" i="1"/>
  <c r="L44" i="1"/>
  <c r="M44" i="1"/>
  <c r="D45" i="1"/>
  <c r="E45" i="1"/>
  <c r="F45" i="1"/>
  <c r="G45" i="1"/>
  <c r="H45" i="1"/>
  <c r="I45" i="1"/>
  <c r="J45" i="1"/>
  <c r="K45" i="1"/>
  <c r="L45" i="1"/>
  <c r="M45" i="1"/>
  <c r="D46" i="1"/>
  <c r="E46" i="1"/>
  <c r="F46" i="1"/>
  <c r="G46" i="1"/>
  <c r="H46" i="1"/>
  <c r="I46" i="1"/>
  <c r="J46" i="1"/>
  <c r="K46" i="1"/>
  <c r="L46" i="1"/>
  <c r="M46" i="1"/>
  <c r="D47" i="1"/>
  <c r="E47" i="1"/>
  <c r="F47" i="1"/>
  <c r="G47" i="1"/>
  <c r="H47" i="1"/>
  <c r="I47" i="1"/>
  <c r="J47" i="1"/>
  <c r="K47" i="1"/>
  <c r="L47" i="1"/>
  <c r="M47" i="1"/>
  <c r="D48" i="1"/>
  <c r="E48" i="1"/>
  <c r="F48" i="1"/>
  <c r="G48" i="1"/>
  <c r="H48" i="1"/>
  <c r="I48" i="1"/>
  <c r="J48" i="1"/>
  <c r="K48" i="1"/>
  <c r="L48" i="1"/>
  <c r="M48" i="1"/>
  <c r="D49" i="1"/>
  <c r="E49" i="1"/>
  <c r="F49" i="1"/>
  <c r="G49" i="1"/>
  <c r="H49" i="1"/>
  <c r="I49" i="1"/>
  <c r="J49" i="1"/>
  <c r="K49" i="1"/>
  <c r="L49" i="1"/>
  <c r="M49" i="1"/>
  <c r="D50" i="1"/>
  <c r="E50" i="1"/>
  <c r="F50" i="1"/>
  <c r="G50" i="1"/>
  <c r="H50" i="1"/>
  <c r="I50" i="1"/>
  <c r="J50" i="1"/>
  <c r="K50" i="1"/>
  <c r="L50" i="1"/>
  <c r="M50" i="1"/>
  <c r="D51" i="1"/>
  <c r="E51" i="1"/>
  <c r="F51" i="1"/>
  <c r="G51" i="1"/>
  <c r="H51" i="1"/>
  <c r="I51" i="1"/>
  <c r="J51" i="1"/>
  <c r="K51" i="1"/>
  <c r="L51" i="1"/>
  <c r="M51" i="1"/>
  <c r="D52" i="1"/>
  <c r="E52" i="1"/>
  <c r="F52" i="1"/>
  <c r="G52" i="1"/>
  <c r="H52" i="1"/>
  <c r="I52" i="1"/>
  <c r="J52" i="1"/>
  <c r="K52" i="1"/>
  <c r="L52" i="1"/>
  <c r="M52" i="1"/>
  <c r="D53" i="1"/>
  <c r="E53" i="1"/>
  <c r="F53" i="1"/>
  <c r="G53" i="1"/>
  <c r="H53" i="1"/>
  <c r="I53" i="1"/>
  <c r="J53" i="1"/>
  <c r="K53" i="1"/>
  <c r="L53" i="1"/>
  <c r="M53" i="1"/>
  <c r="D54" i="1"/>
  <c r="E54" i="1"/>
  <c r="F54" i="1"/>
  <c r="G54" i="1"/>
  <c r="H54" i="1"/>
  <c r="I54" i="1"/>
  <c r="J54" i="1"/>
  <c r="K54" i="1"/>
  <c r="L54" i="1"/>
  <c r="M54" i="1"/>
  <c r="D55" i="1"/>
  <c r="E55" i="1"/>
  <c r="F55" i="1"/>
  <c r="G55" i="1"/>
  <c r="H55" i="1"/>
  <c r="I55" i="1"/>
  <c r="J55" i="1"/>
  <c r="K55" i="1"/>
  <c r="L55" i="1"/>
  <c r="M55" i="1"/>
  <c r="D56" i="1"/>
  <c r="E56" i="1"/>
  <c r="F56" i="1"/>
  <c r="G56" i="1"/>
  <c r="H56" i="1"/>
  <c r="I56" i="1"/>
  <c r="J56" i="1"/>
  <c r="K56" i="1"/>
  <c r="L56" i="1"/>
  <c r="M56" i="1"/>
  <c r="D57" i="1"/>
  <c r="E57" i="1"/>
  <c r="F57" i="1"/>
  <c r="G57" i="1"/>
  <c r="H57" i="1"/>
  <c r="I57" i="1"/>
  <c r="J57" i="1"/>
  <c r="K57" i="1"/>
  <c r="L57" i="1"/>
  <c r="M57" i="1"/>
  <c r="D58" i="1"/>
  <c r="E58" i="1"/>
  <c r="F58" i="1"/>
  <c r="G58" i="1"/>
  <c r="H58" i="1"/>
  <c r="I58" i="1"/>
  <c r="J58" i="1"/>
  <c r="K58" i="1"/>
  <c r="L58" i="1"/>
  <c r="M58" i="1"/>
  <c r="D59" i="1"/>
  <c r="E59" i="1"/>
  <c r="F59" i="1"/>
  <c r="G59" i="1"/>
  <c r="H59" i="1"/>
  <c r="I59" i="1"/>
  <c r="J59" i="1"/>
  <c r="K59" i="1"/>
  <c r="L59" i="1"/>
  <c r="M59" i="1"/>
  <c r="D60" i="1"/>
  <c r="E60" i="1"/>
  <c r="F60" i="1"/>
  <c r="G60" i="1"/>
  <c r="H60" i="1"/>
  <c r="I60" i="1"/>
  <c r="J60" i="1"/>
  <c r="K60" i="1"/>
  <c r="L60" i="1"/>
  <c r="M60" i="1"/>
  <c r="D61" i="1"/>
  <c r="E61" i="1"/>
  <c r="F61" i="1"/>
  <c r="G61" i="1"/>
  <c r="H61" i="1"/>
  <c r="I61" i="1"/>
  <c r="J61" i="1"/>
  <c r="K61" i="1"/>
  <c r="L61" i="1"/>
  <c r="M61" i="1"/>
  <c r="D62" i="1"/>
  <c r="E62" i="1"/>
  <c r="F62" i="1"/>
  <c r="G62" i="1"/>
  <c r="H62" i="1"/>
  <c r="I62" i="1"/>
  <c r="J62" i="1"/>
  <c r="K62" i="1"/>
  <c r="L62" i="1"/>
  <c r="M62" i="1"/>
  <c r="D63" i="1"/>
  <c r="E63" i="1"/>
  <c r="F63" i="1"/>
  <c r="G63" i="1"/>
  <c r="H63" i="1"/>
  <c r="I63" i="1"/>
  <c r="J63" i="1"/>
  <c r="K63" i="1"/>
  <c r="L63" i="1"/>
  <c r="M63" i="1"/>
  <c r="D64" i="1"/>
  <c r="E64" i="1"/>
  <c r="F64" i="1"/>
  <c r="G64" i="1"/>
  <c r="H64" i="1"/>
  <c r="I64" i="1"/>
  <c r="J64" i="1"/>
  <c r="K64" i="1"/>
  <c r="L64" i="1"/>
  <c r="M64" i="1"/>
  <c r="D65" i="1"/>
  <c r="E65" i="1"/>
  <c r="F65" i="1"/>
  <c r="G65" i="1"/>
  <c r="H65" i="1"/>
  <c r="I65" i="1"/>
  <c r="J65" i="1"/>
  <c r="K65" i="1"/>
  <c r="L65" i="1"/>
  <c r="M65" i="1"/>
  <c r="D66" i="1"/>
  <c r="E66" i="1"/>
  <c r="F66" i="1"/>
  <c r="G66" i="1"/>
  <c r="H66" i="1"/>
  <c r="I66" i="1"/>
  <c r="J66" i="1"/>
  <c r="K66" i="1"/>
  <c r="L66" i="1"/>
  <c r="M66" i="1"/>
  <c r="D67" i="1"/>
  <c r="E67" i="1"/>
  <c r="F67" i="1"/>
  <c r="G67" i="1"/>
  <c r="H67" i="1"/>
  <c r="I67" i="1"/>
  <c r="J67" i="1"/>
  <c r="K67" i="1"/>
  <c r="L67" i="1"/>
  <c r="M67" i="1"/>
  <c r="D68" i="1"/>
  <c r="E68" i="1"/>
  <c r="F68" i="1"/>
  <c r="G68" i="1"/>
  <c r="H68" i="1"/>
  <c r="I68" i="1"/>
  <c r="J68" i="1"/>
  <c r="K68" i="1"/>
  <c r="L68" i="1"/>
  <c r="M68" i="1"/>
  <c r="D69" i="1"/>
  <c r="E69" i="1"/>
  <c r="F69" i="1"/>
  <c r="G69" i="1"/>
  <c r="H69" i="1"/>
  <c r="I69" i="1"/>
  <c r="J69" i="1"/>
  <c r="K69" i="1"/>
  <c r="L69" i="1"/>
  <c r="M69" i="1"/>
  <c r="D70" i="1"/>
  <c r="E70" i="1"/>
  <c r="F70" i="1"/>
  <c r="G70" i="1"/>
  <c r="H70" i="1"/>
  <c r="I70" i="1"/>
  <c r="J70" i="1"/>
  <c r="K70" i="1"/>
  <c r="L70" i="1"/>
  <c r="M70" i="1"/>
  <c r="D71" i="1"/>
  <c r="E71" i="1"/>
  <c r="F71" i="1"/>
  <c r="G71" i="1"/>
  <c r="H71" i="1"/>
  <c r="I71" i="1"/>
  <c r="J71" i="1"/>
  <c r="K71" i="1"/>
  <c r="L71" i="1"/>
  <c r="M71" i="1"/>
  <c r="D72" i="1"/>
  <c r="E72" i="1"/>
  <c r="F72" i="1"/>
  <c r="G72" i="1"/>
  <c r="H72" i="1"/>
  <c r="I72" i="1"/>
  <c r="J72" i="1"/>
  <c r="K72" i="1"/>
  <c r="L72" i="1"/>
  <c r="M72" i="1"/>
  <c r="D73" i="1"/>
  <c r="E73" i="1"/>
  <c r="F73" i="1"/>
  <c r="G73" i="1"/>
  <c r="H73" i="1"/>
  <c r="I73" i="1"/>
  <c r="J73" i="1"/>
  <c r="K73" i="1"/>
  <c r="L73" i="1"/>
  <c r="M73" i="1"/>
  <c r="D74" i="1"/>
  <c r="E74" i="1"/>
  <c r="F74" i="1"/>
  <c r="G74" i="1"/>
  <c r="H74" i="1"/>
  <c r="I74" i="1"/>
  <c r="J74" i="1"/>
  <c r="K74" i="1"/>
  <c r="L74" i="1"/>
  <c r="M74" i="1"/>
  <c r="D75" i="1"/>
  <c r="E75" i="1"/>
  <c r="F75" i="1"/>
  <c r="G75" i="1"/>
  <c r="H75" i="1"/>
  <c r="I75" i="1"/>
  <c r="J75" i="1"/>
  <c r="K75" i="1"/>
  <c r="L75" i="1"/>
  <c r="M75" i="1"/>
  <c r="D76" i="1"/>
  <c r="E76" i="1"/>
  <c r="F76" i="1"/>
  <c r="G76" i="1"/>
  <c r="H76" i="1"/>
  <c r="I76" i="1"/>
  <c r="J76" i="1"/>
  <c r="K76" i="1"/>
  <c r="L76" i="1"/>
  <c r="M76" i="1"/>
  <c r="D77" i="1"/>
  <c r="E77" i="1"/>
  <c r="F77" i="1"/>
  <c r="G77" i="1"/>
  <c r="H77" i="1"/>
  <c r="I77" i="1"/>
  <c r="J77" i="1"/>
  <c r="K77" i="1"/>
  <c r="L77" i="1"/>
  <c r="M77" i="1"/>
  <c r="D78" i="1"/>
  <c r="E78" i="1"/>
  <c r="F78" i="1"/>
  <c r="G78" i="1"/>
  <c r="H78" i="1"/>
  <c r="I78" i="1"/>
  <c r="J78" i="1"/>
  <c r="K78" i="1"/>
  <c r="L78" i="1"/>
  <c r="M78" i="1"/>
  <c r="D79" i="1"/>
  <c r="E79" i="1"/>
  <c r="F79" i="1"/>
  <c r="G79" i="1"/>
  <c r="H79" i="1"/>
  <c r="I79" i="1"/>
  <c r="J79" i="1"/>
  <c r="K79" i="1"/>
  <c r="L79" i="1"/>
  <c r="M79" i="1"/>
  <c r="D80" i="1"/>
  <c r="E80" i="1"/>
  <c r="F80" i="1"/>
  <c r="G80" i="1"/>
  <c r="H80" i="1"/>
  <c r="I80" i="1"/>
  <c r="J80" i="1"/>
  <c r="K80" i="1"/>
  <c r="L80" i="1"/>
  <c r="M80" i="1"/>
  <c r="D81" i="1"/>
  <c r="E81" i="1"/>
  <c r="F81" i="1"/>
  <c r="G81" i="1"/>
  <c r="H81" i="1"/>
  <c r="I81" i="1"/>
  <c r="J81" i="1"/>
  <c r="K81" i="1"/>
  <c r="L81" i="1"/>
  <c r="M81" i="1"/>
  <c r="D82" i="1"/>
  <c r="E82" i="1"/>
  <c r="F82" i="1"/>
  <c r="G82" i="1"/>
  <c r="H82" i="1"/>
  <c r="I82" i="1"/>
  <c r="J82" i="1"/>
  <c r="K82" i="1"/>
  <c r="L82" i="1"/>
  <c r="M82" i="1"/>
  <c r="D83" i="1"/>
  <c r="E83" i="1"/>
  <c r="F83" i="1"/>
  <c r="G83" i="1"/>
  <c r="H83" i="1"/>
  <c r="I83" i="1"/>
  <c r="J83" i="1"/>
  <c r="K83" i="1"/>
  <c r="L83" i="1"/>
  <c r="M83" i="1"/>
  <c r="D84" i="1"/>
  <c r="E84" i="1"/>
  <c r="F84" i="1"/>
  <c r="G84" i="1"/>
  <c r="H84" i="1"/>
  <c r="I84" i="1"/>
  <c r="J84" i="1"/>
  <c r="K84" i="1"/>
  <c r="L84" i="1"/>
  <c r="M84" i="1"/>
  <c r="D85" i="1"/>
  <c r="E85" i="1"/>
  <c r="F85" i="1"/>
  <c r="G85" i="1"/>
  <c r="H85" i="1"/>
  <c r="I85" i="1"/>
  <c r="J85" i="1"/>
  <c r="K85" i="1"/>
  <c r="L85" i="1"/>
  <c r="M85" i="1"/>
  <c r="D86" i="1"/>
  <c r="E86" i="1"/>
  <c r="F86" i="1"/>
  <c r="G86" i="1"/>
  <c r="H86" i="1"/>
  <c r="I86" i="1"/>
  <c r="J86" i="1"/>
  <c r="K86" i="1"/>
  <c r="L86" i="1"/>
  <c r="M86" i="1"/>
  <c r="D87" i="1"/>
  <c r="E87" i="1"/>
  <c r="F87" i="1"/>
  <c r="G87" i="1"/>
  <c r="H87" i="1"/>
  <c r="I87" i="1"/>
  <c r="J87" i="1"/>
  <c r="K87" i="1"/>
  <c r="L87" i="1"/>
  <c r="M87" i="1"/>
  <c r="D88" i="1"/>
  <c r="E88" i="1"/>
  <c r="F88" i="1"/>
  <c r="G88" i="1"/>
  <c r="H88" i="1"/>
  <c r="I88" i="1"/>
  <c r="J88" i="1"/>
  <c r="K88" i="1"/>
  <c r="L88" i="1"/>
  <c r="M88" i="1"/>
  <c r="D89" i="1"/>
  <c r="E89" i="1"/>
  <c r="F89" i="1"/>
  <c r="G89" i="1"/>
  <c r="H89" i="1"/>
  <c r="I89" i="1"/>
  <c r="J89" i="1"/>
  <c r="K89" i="1"/>
  <c r="L89" i="1"/>
  <c r="M89" i="1"/>
  <c r="D90" i="1"/>
  <c r="E90" i="1"/>
  <c r="F90" i="1"/>
  <c r="G90" i="1"/>
  <c r="H90" i="1"/>
  <c r="I90" i="1"/>
  <c r="J90" i="1"/>
  <c r="K90" i="1"/>
  <c r="L90" i="1"/>
  <c r="M90" i="1"/>
  <c r="D91" i="1"/>
  <c r="E91" i="1"/>
  <c r="F91" i="1"/>
  <c r="G91" i="1"/>
  <c r="H91" i="1"/>
  <c r="I91" i="1"/>
  <c r="J91" i="1"/>
  <c r="K91" i="1"/>
  <c r="L91" i="1"/>
  <c r="M91" i="1"/>
  <c r="D92" i="1"/>
  <c r="E92" i="1"/>
  <c r="F92" i="1"/>
  <c r="G92" i="1"/>
  <c r="H92" i="1"/>
  <c r="I92" i="1"/>
  <c r="J92" i="1"/>
  <c r="K92" i="1"/>
  <c r="L92" i="1"/>
  <c r="M92" i="1"/>
  <c r="D93" i="1"/>
  <c r="E93" i="1"/>
  <c r="F93" i="1"/>
  <c r="G93" i="1"/>
  <c r="H93" i="1"/>
  <c r="I93" i="1"/>
  <c r="J93" i="1"/>
  <c r="K93" i="1"/>
  <c r="L93" i="1"/>
  <c r="M93" i="1"/>
  <c r="D94" i="1"/>
  <c r="E94" i="1"/>
  <c r="F94" i="1"/>
  <c r="G94" i="1"/>
  <c r="H94" i="1"/>
  <c r="I94" i="1"/>
  <c r="J94" i="1"/>
  <c r="K94" i="1"/>
  <c r="L94" i="1"/>
  <c r="M94" i="1"/>
  <c r="D95" i="1"/>
  <c r="E95" i="1"/>
  <c r="F95" i="1"/>
  <c r="G95" i="1"/>
  <c r="H95" i="1"/>
  <c r="I95" i="1"/>
  <c r="J95" i="1"/>
  <c r="K95" i="1"/>
  <c r="L95" i="1"/>
  <c r="M95" i="1"/>
  <c r="D96" i="1"/>
  <c r="E96" i="1"/>
  <c r="F96" i="1"/>
  <c r="G96" i="1"/>
  <c r="H96" i="1"/>
  <c r="I96" i="1"/>
  <c r="J96" i="1"/>
  <c r="K96" i="1"/>
  <c r="L96" i="1"/>
  <c r="M96" i="1"/>
  <c r="D97" i="1"/>
  <c r="E97" i="1"/>
  <c r="F97" i="1"/>
  <c r="G97" i="1"/>
  <c r="H97" i="1"/>
  <c r="I97" i="1"/>
  <c r="J97" i="1"/>
  <c r="K97" i="1"/>
  <c r="L97" i="1"/>
  <c r="M97" i="1"/>
  <c r="D98" i="1"/>
  <c r="E98" i="1"/>
  <c r="F98" i="1"/>
  <c r="G98" i="1"/>
  <c r="H98" i="1"/>
  <c r="I98" i="1"/>
  <c r="J98" i="1"/>
  <c r="K98" i="1"/>
  <c r="L98" i="1"/>
  <c r="M98" i="1"/>
  <c r="D99" i="1"/>
  <c r="E99" i="1"/>
  <c r="F99" i="1"/>
  <c r="G99" i="1"/>
  <c r="H99" i="1"/>
  <c r="I99" i="1"/>
  <c r="J99" i="1"/>
  <c r="K99" i="1"/>
  <c r="L99" i="1"/>
  <c r="M99" i="1"/>
  <c r="D100" i="1"/>
  <c r="E100" i="1"/>
  <c r="F100" i="1"/>
  <c r="G100" i="1"/>
  <c r="H100" i="1"/>
  <c r="I100" i="1"/>
  <c r="J100" i="1"/>
  <c r="K100" i="1"/>
  <c r="L100" i="1"/>
  <c r="M100" i="1"/>
  <c r="D101" i="1"/>
  <c r="E101" i="1"/>
  <c r="F101" i="1"/>
  <c r="G101" i="1"/>
  <c r="H101" i="1"/>
  <c r="I101" i="1"/>
  <c r="J101" i="1"/>
  <c r="K101" i="1"/>
  <c r="L101" i="1"/>
  <c r="M101" i="1"/>
  <c r="D102" i="1"/>
  <c r="E102" i="1"/>
  <c r="F102" i="1"/>
  <c r="G102" i="1"/>
  <c r="H102" i="1"/>
  <c r="I102" i="1"/>
  <c r="J102" i="1"/>
  <c r="K102" i="1"/>
  <c r="L102" i="1"/>
  <c r="M102" i="1"/>
  <c r="D103" i="1"/>
  <c r="E103" i="1"/>
  <c r="F103" i="1"/>
  <c r="G103" i="1"/>
  <c r="H103" i="1"/>
  <c r="I103" i="1"/>
  <c r="J103" i="1"/>
  <c r="K103" i="1"/>
  <c r="L103" i="1"/>
  <c r="M103" i="1"/>
  <c r="D104" i="1"/>
  <c r="E104" i="1"/>
  <c r="F104" i="1"/>
  <c r="G104" i="1"/>
  <c r="H104" i="1"/>
  <c r="I104" i="1"/>
  <c r="J104" i="1"/>
  <c r="K104" i="1"/>
  <c r="L104" i="1"/>
  <c r="M104" i="1"/>
  <c r="D105" i="1"/>
  <c r="E105" i="1"/>
  <c r="F105" i="1"/>
  <c r="G105" i="1"/>
  <c r="H105" i="1"/>
  <c r="I105" i="1"/>
  <c r="J105" i="1"/>
  <c r="K105" i="1"/>
  <c r="L105" i="1"/>
  <c r="M105" i="1"/>
  <c r="D106" i="1"/>
  <c r="E106" i="1"/>
  <c r="F106" i="1"/>
  <c r="G106" i="1"/>
  <c r="H106" i="1"/>
  <c r="I106" i="1"/>
  <c r="J106" i="1"/>
  <c r="K106" i="1"/>
  <c r="L106" i="1"/>
  <c r="M106" i="1"/>
  <c r="D107" i="1"/>
  <c r="E107" i="1"/>
  <c r="F107" i="1"/>
  <c r="G107" i="1"/>
  <c r="H107" i="1"/>
  <c r="I107" i="1"/>
  <c r="J107" i="1"/>
  <c r="K107" i="1"/>
  <c r="L107" i="1"/>
  <c r="M107" i="1"/>
  <c r="D108" i="1"/>
  <c r="E108" i="1"/>
  <c r="F108" i="1"/>
  <c r="G108" i="1"/>
  <c r="H108" i="1"/>
  <c r="I108" i="1"/>
  <c r="J108" i="1"/>
  <c r="K108" i="1"/>
  <c r="L108" i="1"/>
  <c r="M108" i="1"/>
  <c r="D109" i="1"/>
  <c r="E109" i="1"/>
  <c r="F109" i="1"/>
  <c r="G109" i="1"/>
  <c r="H109" i="1"/>
  <c r="I109" i="1"/>
  <c r="J109" i="1"/>
  <c r="K109" i="1"/>
  <c r="L109" i="1"/>
  <c r="M109" i="1"/>
  <c r="D110" i="1"/>
  <c r="E110" i="1"/>
  <c r="F110" i="1"/>
  <c r="G110" i="1"/>
  <c r="H110" i="1"/>
  <c r="I110" i="1"/>
  <c r="J110" i="1"/>
  <c r="K110" i="1"/>
  <c r="L110" i="1"/>
  <c r="M110" i="1"/>
  <c r="D111" i="1"/>
  <c r="E111" i="1"/>
  <c r="F111" i="1"/>
  <c r="G111" i="1"/>
  <c r="H111" i="1"/>
  <c r="I111" i="1"/>
  <c r="J111" i="1"/>
  <c r="K111" i="1"/>
  <c r="L111" i="1"/>
  <c r="M111" i="1"/>
  <c r="D112" i="1"/>
  <c r="E112" i="1"/>
  <c r="F112" i="1"/>
  <c r="G112" i="1"/>
  <c r="H112" i="1"/>
  <c r="I112" i="1"/>
  <c r="J112" i="1"/>
  <c r="K112" i="1"/>
  <c r="L112" i="1"/>
  <c r="M112" i="1"/>
  <c r="D113" i="1"/>
  <c r="E113" i="1"/>
  <c r="F113" i="1"/>
  <c r="G113" i="1"/>
  <c r="H113" i="1"/>
  <c r="I113" i="1"/>
  <c r="J113" i="1"/>
  <c r="K113" i="1"/>
  <c r="L113" i="1"/>
  <c r="M113" i="1"/>
  <c r="D114" i="1"/>
  <c r="E114" i="1"/>
  <c r="F114" i="1"/>
  <c r="G114" i="1"/>
  <c r="H114" i="1"/>
  <c r="I114" i="1"/>
  <c r="J114" i="1"/>
  <c r="K114" i="1"/>
  <c r="L114" i="1"/>
  <c r="M114" i="1"/>
  <c r="D115" i="1"/>
  <c r="E115" i="1"/>
  <c r="F115" i="1"/>
  <c r="G115" i="1"/>
  <c r="H115" i="1"/>
  <c r="I115" i="1"/>
  <c r="J115" i="1"/>
  <c r="K115" i="1"/>
  <c r="L115" i="1"/>
  <c r="M115" i="1"/>
  <c r="D116" i="1"/>
  <c r="E116" i="1"/>
  <c r="F116" i="1"/>
  <c r="G116" i="1"/>
  <c r="H116" i="1"/>
  <c r="I116" i="1"/>
  <c r="J116" i="1"/>
  <c r="K116" i="1"/>
  <c r="L116" i="1"/>
  <c r="M116" i="1"/>
  <c r="D117" i="1"/>
  <c r="E117" i="1"/>
  <c r="F117" i="1"/>
  <c r="G117" i="1"/>
  <c r="H117" i="1"/>
  <c r="I117" i="1"/>
  <c r="J117" i="1"/>
  <c r="K117" i="1"/>
  <c r="L117" i="1"/>
  <c r="M117" i="1"/>
  <c r="D118" i="1"/>
  <c r="E118" i="1"/>
  <c r="F118" i="1"/>
  <c r="G118" i="1"/>
  <c r="H118" i="1"/>
  <c r="I118" i="1"/>
  <c r="J118" i="1"/>
  <c r="K118" i="1"/>
  <c r="L118" i="1"/>
  <c r="M118" i="1"/>
  <c r="D119" i="1"/>
  <c r="E119" i="1"/>
  <c r="F119" i="1"/>
  <c r="G119" i="1"/>
  <c r="H119" i="1"/>
  <c r="I119" i="1"/>
  <c r="J119" i="1"/>
  <c r="K119" i="1"/>
  <c r="L119" i="1"/>
  <c r="M119" i="1"/>
  <c r="D120" i="1"/>
  <c r="E120" i="1"/>
  <c r="F120" i="1"/>
  <c r="G120" i="1"/>
  <c r="H120" i="1"/>
  <c r="I120" i="1"/>
  <c r="J120" i="1"/>
  <c r="K120" i="1"/>
  <c r="L120" i="1"/>
  <c r="M120" i="1"/>
  <c r="D121" i="1"/>
  <c r="E121" i="1"/>
  <c r="F121" i="1"/>
  <c r="G121" i="1"/>
  <c r="H121" i="1"/>
  <c r="I121" i="1"/>
  <c r="J121" i="1"/>
  <c r="K121" i="1"/>
  <c r="L121" i="1"/>
  <c r="M121" i="1"/>
  <c r="D122" i="1"/>
  <c r="E122" i="1"/>
  <c r="F122" i="1"/>
  <c r="G122" i="1"/>
  <c r="H122" i="1"/>
  <c r="I122" i="1"/>
  <c r="J122" i="1"/>
  <c r="K122" i="1"/>
  <c r="L122" i="1"/>
  <c r="M122" i="1"/>
  <c r="D123" i="1"/>
  <c r="E123" i="1"/>
  <c r="F123" i="1"/>
  <c r="G123" i="1"/>
  <c r="H123" i="1"/>
  <c r="I123" i="1"/>
  <c r="J123" i="1"/>
  <c r="K123" i="1"/>
  <c r="L123" i="1"/>
  <c r="M123" i="1"/>
  <c r="D124" i="1"/>
  <c r="E124" i="1"/>
  <c r="F124" i="1"/>
  <c r="G124" i="1"/>
  <c r="H124" i="1"/>
  <c r="I124" i="1"/>
  <c r="J124" i="1"/>
  <c r="K124" i="1"/>
  <c r="L124" i="1"/>
  <c r="M124" i="1"/>
  <c r="D125" i="1"/>
  <c r="E125" i="1"/>
  <c r="F125" i="1"/>
  <c r="G125" i="1"/>
  <c r="H125" i="1"/>
  <c r="I125" i="1"/>
  <c r="J125" i="1"/>
  <c r="K125" i="1"/>
  <c r="L125" i="1"/>
  <c r="M125" i="1"/>
  <c r="D126" i="1"/>
  <c r="E126" i="1"/>
  <c r="F126" i="1"/>
  <c r="G126" i="1"/>
  <c r="H126" i="1"/>
  <c r="I126" i="1"/>
  <c r="J126" i="1"/>
  <c r="K126" i="1"/>
  <c r="L126" i="1"/>
  <c r="M126" i="1"/>
  <c r="D127" i="1"/>
  <c r="E127" i="1"/>
  <c r="F127" i="1"/>
  <c r="G127" i="1"/>
  <c r="H127" i="1"/>
  <c r="I127" i="1"/>
  <c r="J127" i="1"/>
  <c r="K127" i="1"/>
  <c r="L127" i="1"/>
  <c r="M127" i="1"/>
  <c r="D128" i="1"/>
  <c r="E128" i="1"/>
  <c r="F128" i="1"/>
  <c r="G128" i="1"/>
  <c r="H128" i="1"/>
  <c r="I128" i="1"/>
  <c r="J128" i="1"/>
  <c r="K128" i="1"/>
  <c r="L128" i="1"/>
  <c r="M128" i="1"/>
  <c r="D129" i="1"/>
  <c r="E129" i="1"/>
  <c r="F129" i="1"/>
  <c r="G129" i="1"/>
  <c r="H129" i="1"/>
  <c r="I129" i="1"/>
  <c r="J129" i="1"/>
  <c r="K129" i="1"/>
  <c r="L129" i="1"/>
  <c r="M129" i="1"/>
  <c r="D130" i="1"/>
  <c r="E130" i="1"/>
  <c r="F130" i="1"/>
  <c r="G130" i="1"/>
  <c r="H130" i="1"/>
  <c r="I130" i="1"/>
  <c r="J130" i="1"/>
  <c r="K130" i="1"/>
  <c r="L130" i="1"/>
  <c r="M130" i="1"/>
  <c r="D131" i="1"/>
  <c r="E131" i="1"/>
  <c r="F131" i="1"/>
  <c r="G131" i="1"/>
  <c r="H131" i="1"/>
  <c r="I131" i="1"/>
  <c r="J131" i="1"/>
  <c r="K131" i="1"/>
  <c r="L131" i="1"/>
  <c r="M131" i="1"/>
  <c r="D132" i="1"/>
  <c r="E132" i="1"/>
  <c r="F132" i="1"/>
  <c r="G132" i="1"/>
  <c r="H132" i="1"/>
  <c r="I132" i="1"/>
  <c r="J132" i="1"/>
  <c r="K132" i="1"/>
  <c r="L132" i="1"/>
  <c r="M132" i="1"/>
  <c r="D133" i="1"/>
  <c r="E133" i="1"/>
  <c r="F133" i="1"/>
  <c r="G133" i="1"/>
  <c r="H133" i="1"/>
  <c r="I133" i="1"/>
  <c r="J133" i="1"/>
  <c r="K133" i="1"/>
  <c r="L133" i="1"/>
  <c r="M133" i="1"/>
  <c r="D134" i="1"/>
  <c r="E134" i="1"/>
  <c r="F134" i="1"/>
  <c r="G134" i="1"/>
  <c r="H134" i="1"/>
  <c r="I134" i="1"/>
  <c r="J134" i="1"/>
  <c r="K134" i="1"/>
  <c r="L134" i="1"/>
  <c r="M134" i="1"/>
  <c r="D135" i="1"/>
  <c r="E135" i="1"/>
  <c r="F135" i="1"/>
  <c r="G135" i="1"/>
  <c r="H135" i="1"/>
  <c r="I135" i="1"/>
  <c r="J135" i="1"/>
  <c r="K135" i="1"/>
  <c r="L135" i="1"/>
  <c r="M135" i="1"/>
  <c r="D136" i="1"/>
  <c r="E136" i="1"/>
  <c r="F136" i="1"/>
  <c r="G136" i="1"/>
  <c r="H136" i="1"/>
  <c r="I136" i="1"/>
  <c r="J136" i="1"/>
  <c r="K136" i="1"/>
  <c r="L136" i="1"/>
  <c r="M136" i="1"/>
  <c r="D137" i="1"/>
  <c r="E137" i="1"/>
  <c r="F137" i="1"/>
  <c r="G137" i="1"/>
  <c r="H137" i="1"/>
  <c r="I137" i="1"/>
  <c r="J137" i="1"/>
  <c r="K137" i="1"/>
  <c r="L137" i="1"/>
  <c r="M137" i="1"/>
  <c r="D138" i="1"/>
  <c r="E138" i="1"/>
  <c r="F138" i="1"/>
  <c r="G138" i="1"/>
  <c r="H138" i="1"/>
  <c r="I138" i="1"/>
  <c r="J138" i="1"/>
  <c r="K138" i="1"/>
  <c r="L138" i="1"/>
  <c r="M138" i="1"/>
  <c r="D139" i="1"/>
  <c r="E139" i="1"/>
  <c r="F139" i="1"/>
  <c r="G139" i="1"/>
  <c r="H139" i="1"/>
  <c r="I139" i="1"/>
  <c r="J139" i="1"/>
  <c r="K139" i="1"/>
  <c r="L139" i="1"/>
  <c r="M139" i="1"/>
  <c r="D140" i="1"/>
  <c r="E140" i="1"/>
  <c r="F140" i="1"/>
  <c r="G140" i="1"/>
  <c r="H140" i="1"/>
  <c r="I140" i="1"/>
  <c r="J140" i="1"/>
  <c r="K140" i="1"/>
  <c r="L140" i="1"/>
  <c r="M140" i="1"/>
  <c r="D141" i="1"/>
  <c r="E141" i="1"/>
  <c r="F141" i="1"/>
  <c r="G141" i="1"/>
  <c r="H141" i="1"/>
  <c r="I141" i="1"/>
  <c r="J141" i="1"/>
  <c r="K141" i="1"/>
  <c r="L141" i="1"/>
  <c r="M141" i="1"/>
  <c r="D142" i="1"/>
  <c r="E142" i="1"/>
  <c r="F142" i="1"/>
  <c r="G142" i="1"/>
  <c r="H142" i="1"/>
  <c r="I142" i="1"/>
  <c r="J142" i="1"/>
  <c r="K142" i="1"/>
  <c r="L142" i="1"/>
  <c r="M142" i="1"/>
  <c r="D143" i="1"/>
  <c r="E143" i="1"/>
  <c r="F143" i="1"/>
  <c r="G143" i="1"/>
  <c r="H143" i="1"/>
  <c r="I143" i="1"/>
  <c r="J143" i="1"/>
  <c r="K143" i="1"/>
  <c r="L143" i="1"/>
  <c r="M143" i="1"/>
  <c r="D144" i="1"/>
  <c r="E144" i="1"/>
  <c r="F144" i="1"/>
  <c r="G144" i="1"/>
  <c r="H144" i="1"/>
  <c r="I144" i="1"/>
  <c r="J144" i="1"/>
  <c r="K144" i="1"/>
  <c r="L144" i="1"/>
  <c r="M144" i="1"/>
  <c r="D145" i="1"/>
  <c r="E145" i="1"/>
  <c r="F145" i="1"/>
  <c r="G145" i="1"/>
  <c r="H145" i="1"/>
  <c r="I145" i="1"/>
  <c r="J145" i="1"/>
  <c r="K145" i="1"/>
  <c r="L145" i="1"/>
  <c r="M145" i="1"/>
  <c r="D146" i="1"/>
  <c r="E146" i="1"/>
  <c r="F146" i="1"/>
  <c r="G146" i="1"/>
  <c r="H146" i="1"/>
  <c r="I146" i="1"/>
  <c r="J146" i="1"/>
  <c r="K146" i="1"/>
  <c r="L146" i="1"/>
  <c r="M146" i="1"/>
  <c r="D147" i="1"/>
  <c r="E147" i="1"/>
  <c r="F147" i="1"/>
  <c r="G147" i="1"/>
  <c r="H147" i="1"/>
  <c r="I147" i="1"/>
  <c r="J147" i="1"/>
  <c r="K147" i="1"/>
  <c r="L147" i="1"/>
  <c r="M147" i="1"/>
  <c r="D148" i="1"/>
  <c r="E148" i="1"/>
  <c r="F148" i="1"/>
  <c r="G148" i="1"/>
  <c r="H148" i="1"/>
  <c r="I148" i="1"/>
  <c r="J148" i="1"/>
  <c r="K148" i="1"/>
  <c r="L148" i="1"/>
  <c r="M148" i="1"/>
  <c r="D149" i="1"/>
  <c r="E149" i="1"/>
  <c r="F149" i="1"/>
  <c r="G149" i="1"/>
  <c r="H149" i="1"/>
  <c r="I149" i="1"/>
  <c r="J149" i="1"/>
  <c r="K149" i="1"/>
  <c r="L149" i="1"/>
  <c r="M149" i="1"/>
  <c r="D150" i="1"/>
  <c r="E150" i="1"/>
  <c r="F150" i="1"/>
  <c r="G150" i="1"/>
  <c r="H150" i="1"/>
  <c r="I150" i="1"/>
  <c r="J150" i="1"/>
  <c r="K150" i="1"/>
  <c r="L150" i="1"/>
  <c r="M150" i="1"/>
  <c r="D151" i="1"/>
  <c r="E151" i="1"/>
  <c r="F151" i="1"/>
  <c r="G151" i="1"/>
  <c r="H151" i="1"/>
  <c r="I151" i="1"/>
  <c r="J151" i="1"/>
  <c r="K151" i="1"/>
  <c r="L151" i="1"/>
  <c r="M151" i="1"/>
  <c r="D152" i="1"/>
  <c r="E152" i="1"/>
  <c r="F152" i="1"/>
  <c r="G152" i="1"/>
  <c r="H152" i="1"/>
  <c r="I152" i="1"/>
  <c r="J152" i="1"/>
  <c r="K152" i="1"/>
  <c r="L152" i="1"/>
  <c r="M152" i="1"/>
  <c r="D153" i="1"/>
  <c r="E153" i="1"/>
  <c r="F153" i="1"/>
  <c r="G153" i="1"/>
  <c r="H153" i="1"/>
  <c r="I153" i="1"/>
  <c r="J153" i="1"/>
  <c r="K153" i="1"/>
  <c r="L153" i="1"/>
  <c r="M153" i="1"/>
  <c r="D154" i="1"/>
  <c r="E154" i="1"/>
  <c r="F154" i="1"/>
  <c r="G154" i="1"/>
  <c r="H154" i="1"/>
  <c r="I154" i="1"/>
  <c r="J154" i="1"/>
  <c r="K154" i="1"/>
  <c r="L154" i="1"/>
  <c r="M154" i="1"/>
  <c r="D155" i="1"/>
  <c r="E155" i="1"/>
  <c r="F155" i="1"/>
  <c r="G155" i="1"/>
  <c r="H155" i="1"/>
  <c r="I155" i="1"/>
  <c r="J155" i="1"/>
  <c r="K155" i="1"/>
  <c r="L155" i="1"/>
  <c r="M155" i="1"/>
  <c r="D156" i="1"/>
  <c r="E156" i="1"/>
  <c r="F156" i="1"/>
  <c r="G156" i="1"/>
  <c r="H156" i="1"/>
  <c r="I156" i="1"/>
  <c r="J156" i="1"/>
  <c r="K156" i="1"/>
  <c r="L156" i="1"/>
  <c r="M156" i="1"/>
  <c r="D157" i="1"/>
  <c r="E157" i="1"/>
  <c r="F157" i="1"/>
  <c r="G157" i="1"/>
  <c r="H157" i="1"/>
  <c r="I157" i="1"/>
  <c r="J157" i="1"/>
  <c r="K157" i="1"/>
  <c r="L157" i="1"/>
  <c r="M157" i="1"/>
  <c r="D158" i="1"/>
  <c r="E158" i="1"/>
  <c r="F158" i="1"/>
  <c r="G158" i="1"/>
  <c r="H158" i="1"/>
  <c r="I158" i="1"/>
  <c r="J158" i="1"/>
  <c r="K158" i="1"/>
  <c r="L158" i="1"/>
  <c r="M158" i="1"/>
  <c r="D159" i="1"/>
  <c r="E159" i="1"/>
  <c r="F159" i="1"/>
  <c r="G159" i="1"/>
  <c r="H159" i="1"/>
  <c r="I159" i="1"/>
  <c r="J159" i="1"/>
  <c r="K159" i="1"/>
  <c r="L159" i="1"/>
  <c r="M159" i="1"/>
  <c r="D160" i="1"/>
  <c r="E160" i="1"/>
  <c r="F160" i="1"/>
  <c r="G160" i="1"/>
  <c r="H160" i="1"/>
  <c r="I160" i="1"/>
  <c r="J160" i="1"/>
  <c r="K160" i="1"/>
  <c r="L160" i="1"/>
  <c r="M160" i="1"/>
  <c r="D161" i="1"/>
  <c r="E161" i="1"/>
  <c r="F161" i="1"/>
  <c r="G161" i="1"/>
  <c r="H161" i="1"/>
  <c r="I161" i="1"/>
  <c r="J161" i="1"/>
  <c r="K161" i="1"/>
  <c r="L161" i="1"/>
  <c r="M161" i="1"/>
  <c r="D162" i="1"/>
  <c r="E162" i="1"/>
  <c r="F162" i="1"/>
  <c r="G162" i="1"/>
  <c r="H162" i="1"/>
  <c r="I162" i="1"/>
  <c r="J162" i="1"/>
  <c r="K162" i="1"/>
  <c r="L162" i="1"/>
  <c r="M162" i="1"/>
  <c r="D163" i="1"/>
  <c r="E163" i="1"/>
  <c r="F163" i="1"/>
  <c r="G163" i="1"/>
  <c r="H163" i="1"/>
  <c r="I163" i="1"/>
  <c r="J163" i="1"/>
  <c r="K163" i="1"/>
  <c r="L163" i="1"/>
  <c r="M163" i="1"/>
  <c r="D164" i="1"/>
  <c r="E164" i="1"/>
  <c r="F164" i="1"/>
  <c r="G164" i="1"/>
  <c r="H164" i="1"/>
  <c r="I164" i="1"/>
  <c r="J164" i="1"/>
  <c r="K164" i="1"/>
  <c r="L164" i="1"/>
  <c r="M164" i="1"/>
  <c r="D165" i="1"/>
  <c r="E165" i="1"/>
  <c r="F165" i="1"/>
  <c r="G165" i="1"/>
  <c r="H165" i="1"/>
  <c r="I165" i="1"/>
  <c r="J165" i="1"/>
  <c r="K165" i="1"/>
  <c r="L165" i="1"/>
  <c r="M165" i="1"/>
  <c r="D166" i="1"/>
  <c r="E166" i="1"/>
  <c r="F166" i="1"/>
  <c r="G166" i="1"/>
  <c r="H166" i="1"/>
  <c r="I166" i="1"/>
  <c r="J166" i="1"/>
  <c r="K166" i="1"/>
  <c r="L166" i="1"/>
  <c r="M166" i="1"/>
  <c r="D167" i="1"/>
  <c r="E167" i="1"/>
  <c r="F167" i="1"/>
  <c r="G167" i="1"/>
  <c r="H167" i="1"/>
  <c r="I167" i="1"/>
  <c r="J167" i="1"/>
  <c r="K167" i="1"/>
  <c r="L167" i="1"/>
  <c r="M167" i="1"/>
  <c r="D168" i="1"/>
  <c r="E168" i="1"/>
  <c r="F168" i="1"/>
  <c r="G168" i="1"/>
  <c r="H168" i="1"/>
  <c r="I168" i="1"/>
  <c r="J168" i="1"/>
  <c r="K168" i="1"/>
  <c r="L168" i="1"/>
  <c r="M168" i="1"/>
  <c r="D169" i="1"/>
  <c r="E169" i="1"/>
  <c r="F169" i="1"/>
  <c r="G169" i="1"/>
  <c r="H169" i="1"/>
  <c r="I169" i="1"/>
  <c r="J169" i="1"/>
  <c r="K169" i="1"/>
  <c r="L169" i="1"/>
  <c r="M169" i="1"/>
  <c r="D170" i="1"/>
  <c r="E170" i="1"/>
  <c r="F170" i="1"/>
  <c r="G170" i="1"/>
  <c r="H170" i="1"/>
  <c r="I170" i="1"/>
  <c r="J170" i="1"/>
  <c r="K170" i="1"/>
  <c r="L170" i="1"/>
  <c r="M170" i="1"/>
  <c r="D171" i="1"/>
  <c r="E171" i="1"/>
  <c r="F171" i="1"/>
  <c r="G171" i="1"/>
  <c r="H171" i="1"/>
  <c r="I171" i="1"/>
  <c r="J171" i="1"/>
  <c r="K171" i="1"/>
  <c r="L171" i="1"/>
  <c r="M171" i="1"/>
  <c r="D172" i="1"/>
  <c r="E172" i="1"/>
  <c r="F172" i="1"/>
  <c r="G172" i="1"/>
  <c r="H172" i="1"/>
  <c r="I172" i="1"/>
  <c r="J172" i="1"/>
  <c r="K172" i="1"/>
  <c r="L172" i="1"/>
  <c r="M172" i="1"/>
  <c r="D173" i="1"/>
  <c r="E173" i="1"/>
  <c r="F173" i="1"/>
  <c r="G173" i="1"/>
  <c r="H173" i="1"/>
  <c r="I173" i="1"/>
  <c r="J173" i="1"/>
  <c r="K173" i="1"/>
  <c r="L173" i="1"/>
  <c r="M173" i="1"/>
  <c r="D174" i="1"/>
  <c r="E174" i="1"/>
  <c r="F174" i="1"/>
  <c r="G174" i="1"/>
  <c r="H174" i="1"/>
  <c r="I174" i="1"/>
  <c r="J174" i="1"/>
  <c r="K174" i="1"/>
  <c r="L174" i="1"/>
  <c r="M174" i="1"/>
  <c r="D175" i="1"/>
  <c r="E175" i="1"/>
  <c r="F175" i="1"/>
  <c r="G175" i="1"/>
  <c r="H175" i="1"/>
  <c r="I175" i="1"/>
  <c r="J175" i="1"/>
  <c r="K175" i="1"/>
  <c r="L175" i="1"/>
  <c r="M175" i="1"/>
  <c r="D176" i="1"/>
  <c r="E176" i="1"/>
  <c r="F176" i="1"/>
  <c r="G176" i="1"/>
  <c r="H176" i="1"/>
  <c r="I176" i="1"/>
  <c r="J176" i="1"/>
  <c r="K176" i="1"/>
  <c r="L176" i="1"/>
  <c r="M176" i="1"/>
  <c r="D177" i="1"/>
  <c r="E177" i="1"/>
  <c r="F177" i="1"/>
  <c r="G177" i="1"/>
  <c r="H177" i="1"/>
  <c r="I177" i="1"/>
  <c r="J177" i="1"/>
  <c r="K177" i="1"/>
  <c r="L177" i="1"/>
  <c r="M177" i="1"/>
  <c r="D178" i="1"/>
  <c r="E178" i="1"/>
  <c r="F178" i="1"/>
  <c r="G178" i="1"/>
  <c r="H178" i="1"/>
  <c r="I178" i="1"/>
  <c r="J178" i="1"/>
  <c r="K178" i="1"/>
  <c r="L178" i="1"/>
  <c r="M178" i="1"/>
  <c r="D179" i="1"/>
  <c r="E179" i="1"/>
  <c r="F179" i="1"/>
  <c r="G179" i="1"/>
  <c r="H179" i="1"/>
  <c r="I179" i="1"/>
  <c r="J179" i="1"/>
  <c r="K179" i="1"/>
  <c r="L179" i="1"/>
  <c r="M179" i="1"/>
  <c r="D180" i="1"/>
  <c r="E180" i="1"/>
  <c r="F180" i="1"/>
  <c r="G180" i="1"/>
  <c r="H180" i="1"/>
  <c r="I180" i="1"/>
  <c r="J180" i="1"/>
  <c r="K180" i="1"/>
  <c r="L180" i="1"/>
  <c r="M180" i="1"/>
  <c r="D181" i="1"/>
  <c r="E181" i="1"/>
  <c r="F181" i="1"/>
  <c r="G181" i="1"/>
  <c r="H181" i="1"/>
  <c r="I181" i="1"/>
  <c r="J181" i="1"/>
  <c r="K181" i="1"/>
  <c r="L181" i="1"/>
  <c r="M181" i="1"/>
  <c r="D182" i="1"/>
  <c r="E182" i="1"/>
  <c r="F182" i="1"/>
  <c r="G182" i="1"/>
  <c r="H182" i="1"/>
  <c r="I182" i="1"/>
  <c r="J182" i="1"/>
  <c r="K182" i="1"/>
  <c r="L182" i="1"/>
  <c r="M182" i="1"/>
  <c r="D183" i="1"/>
  <c r="E183" i="1"/>
  <c r="F183" i="1"/>
  <c r="G183" i="1"/>
  <c r="H183" i="1"/>
  <c r="I183" i="1"/>
  <c r="J183" i="1"/>
  <c r="K183" i="1"/>
  <c r="L183" i="1"/>
  <c r="M183" i="1"/>
  <c r="D184" i="1"/>
  <c r="E184" i="1"/>
  <c r="F184" i="1"/>
  <c r="G184" i="1"/>
  <c r="H184" i="1"/>
  <c r="I184" i="1"/>
  <c r="J184" i="1"/>
  <c r="K184" i="1"/>
  <c r="L184" i="1"/>
  <c r="M184" i="1"/>
  <c r="D185" i="1"/>
  <c r="E185" i="1"/>
  <c r="F185" i="1"/>
  <c r="G185" i="1"/>
  <c r="H185" i="1"/>
  <c r="I185" i="1"/>
  <c r="J185" i="1"/>
  <c r="K185" i="1"/>
  <c r="L185" i="1"/>
  <c r="M185" i="1"/>
  <c r="D186" i="1"/>
  <c r="E186" i="1"/>
  <c r="F186" i="1"/>
  <c r="G186" i="1"/>
  <c r="H186" i="1"/>
  <c r="I186" i="1"/>
  <c r="J186" i="1"/>
  <c r="K186" i="1"/>
  <c r="L186" i="1"/>
  <c r="M186" i="1"/>
  <c r="D187" i="1"/>
  <c r="E187" i="1"/>
  <c r="F187" i="1"/>
  <c r="G187" i="1"/>
  <c r="H187" i="1"/>
  <c r="I187" i="1"/>
  <c r="J187" i="1"/>
  <c r="K187" i="1"/>
  <c r="L187" i="1"/>
  <c r="M187" i="1"/>
  <c r="D188" i="1"/>
  <c r="E188" i="1"/>
  <c r="F188" i="1"/>
  <c r="G188" i="1"/>
  <c r="H188" i="1"/>
  <c r="I188" i="1"/>
  <c r="J188" i="1"/>
  <c r="K188" i="1"/>
  <c r="L188" i="1"/>
  <c r="M188" i="1"/>
  <c r="D189" i="1"/>
  <c r="E189" i="1"/>
  <c r="F189" i="1"/>
  <c r="G189" i="1"/>
  <c r="H189" i="1"/>
  <c r="I189" i="1"/>
  <c r="J189" i="1"/>
  <c r="K189" i="1"/>
  <c r="L189" i="1"/>
  <c r="M189" i="1"/>
  <c r="D190" i="1"/>
  <c r="E190" i="1"/>
  <c r="F190" i="1"/>
  <c r="G190" i="1"/>
  <c r="H190" i="1"/>
  <c r="I190" i="1"/>
  <c r="J190" i="1"/>
  <c r="K190" i="1"/>
  <c r="L190" i="1"/>
  <c r="M190" i="1"/>
  <c r="D191" i="1"/>
  <c r="E191" i="1"/>
  <c r="F191" i="1"/>
  <c r="G191" i="1"/>
  <c r="H191" i="1"/>
  <c r="I191" i="1"/>
  <c r="J191" i="1"/>
  <c r="K191" i="1"/>
  <c r="L191" i="1"/>
  <c r="M191" i="1"/>
  <c r="D192" i="1"/>
  <c r="E192" i="1"/>
  <c r="F192" i="1"/>
  <c r="G192" i="1"/>
  <c r="H192" i="1"/>
  <c r="I192" i="1"/>
  <c r="J192" i="1"/>
  <c r="K192" i="1"/>
  <c r="L192" i="1"/>
  <c r="M192" i="1"/>
  <c r="D193" i="1"/>
  <c r="E193" i="1"/>
  <c r="F193" i="1"/>
  <c r="G193" i="1"/>
  <c r="H193" i="1"/>
  <c r="I193" i="1"/>
  <c r="J193" i="1"/>
  <c r="K193" i="1"/>
  <c r="L193" i="1"/>
  <c r="M193" i="1"/>
  <c r="D194" i="1"/>
  <c r="E194" i="1"/>
  <c r="F194" i="1"/>
  <c r="G194" i="1"/>
  <c r="H194" i="1"/>
  <c r="I194" i="1"/>
  <c r="J194" i="1"/>
  <c r="K194" i="1"/>
  <c r="L194" i="1"/>
  <c r="M194" i="1"/>
  <c r="D195" i="1"/>
  <c r="E195" i="1"/>
  <c r="F195" i="1"/>
  <c r="G195" i="1"/>
  <c r="H195" i="1"/>
  <c r="I195" i="1"/>
  <c r="J195" i="1"/>
  <c r="K195" i="1"/>
  <c r="L195" i="1"/>
  <c r="M195" i="1"/>
  <c r="D196" i="1"/>
  <c r="E196" i="1"/>
  <c r="F196" i="1"/>
  <c r="G196" i="1"/>
  <c r="H196" i="1"/>
  <c r="I196" i="1"/>
  <c r="J196" i="1"/>
  <c r="K196" i="1"/>
  <c r="L196" i="1"/>
  <c r="M196" i="1"/>
  <c r="D197" i="1"/>
  <c r="E197" i="1"/>
  <c r="F197" i="1"/>
  <c r="G197" i="1"/>
  <c r="H197" i="1"/>
  <c r="I197" i="1"/>
  <c r="J197" i="1"/>
  <c r="K197" i="1"/>
  <c r="L197" i="1"/>
  <c r="M197" i="1"/>
  <c r="D198" i="1"/>
  <c r="E198" i="1"/>
  <c r="F198" i="1"/>
  <c r="G198" i="1"/>
  <c r="H198" i="1"/>
  <c r="I198" i="1"/>
  <c r="J198" i="1"/>
  <c r="K198" i="1"/>
  <c r="L198" i="1"/>
  <c r="M198" i="1"/>
  <c r="D199" i="1"/>
  <c r="E199" i="1"/>
  <c r="F199" i="1"/>
  <c r="G199" i="1"/>
  <c r="H199" i="1"/>
  <c r="I199" i="1"/>
  <c r="J199" i="1"/>
  <c r="K199" i="1"/>
  <c r="L199" i="1"/>
  <c r="M199" i="1"/>
  <c r="D200" i="1"/>
  <c r="E200" i="1"/>
  <c r="F200" i="1"/>
  <c r="G200" i="1"/>
  <c r="H200" i="1"/>
  <c r="I200" i="1"/>
  <c r="J200" i="1"/>
  <c r="K200" i="1"/>
  <c r="L200" i="1"/>
  <c r="M200" i="1"/>
  <c r="D201" i="1"/>
  <c r="E201" i="1"/>
  <c r="F201" i="1"/>
  <c r="G201" i="1"/>
  <c r="H201" i="1"/>
  <c r="I201" i="1"/>
  <c r="J201" i="1"/>
  <c r="K201" i="1"/>
  <c r="L201" i="1"/>
  <c r="M201" i="1"/>
  <c r="D202" i="1"/>
  <c r="E202" i="1"/>
  <c r="F202" i="1"/>
  <c r="G202" i="1"/>
  <c r="H202" i="1"/>
  <c r="I202" i="1"/>
  <c r="J202" i="1"/>
  <c r="K202" i="1"/>
  <c r="L202" i="1"/>
  <c r="M202" i="1"/>
  <c r="D203" i="1"/>
  <c r="E203" i="1"/>
  <c r="F203" i="1"/>
  <c r="G203" i="1"/>
  <c r="H203" i="1"/>
  <c r="I203" i="1"/>
  <c r="J203" i="1"/>
  <c r="K203" i="1"/>
  <c r="L203" i="1"/>
  <c r="M203" i="1"/>
  <c r="D204" i="1"/>
  <c r="E204" i="1"/>
  <c r="F204" i="1"/>
  <c r="G204" i="1"/>
  <c r="H204" i="1"/>
  <c r="I204" i="1"/>
  <c r="J204" i="1"/>
  <c r="K204" i="1"/>
  <c r="L204" i="1"/>
  <c r="M204" i="1"/>
  <c r="D205" i="1"/>
  <c r="E205" i="1"/>
  <c r="F205" i="1"/>
  <c r="G205" i="1"/>
  <c r="H205" i="1"/>
  <c r="I205" i="1"/>
  <c r="J205" i="1"/>
  <c r="K205" i="1"/>
  <c r="L205" i="1"/>
  <c r="M205" i="1"/>
  <c r="D206" i="1"/>
  <c r="E206" i="1"/>
  <c r="F206" i="1"/>
  <c r="G206" i="1"/>
  <c r="H206" i="1"/>
  <c r="I206" i="1"/>
  <c r="J206" i="1"/>
  <c r="K206" i="1"/>
  <c r="L206" i="1"/>
  <c r="M206" i="1"/>
  <c r="D207" i="1"/>
  <c r="E207" i="1"/>
  <c r="F207" i="1"/>
  <c r="G207" i="1"/>
  <c r="H207" i="1"/>
  <c r="I207" i="1"/>
  <c r="J207" i="1"/>
  <c r="K207" i="1"/>
  <c r="L207" i="1"/>
  <c r="M207" i="1"/>
  <c r="D208" i="1"/>
  <c r="E208" i="1"/>
  <c r="F208" i="1"/>
  <c r="G208" i="1"/>
  <c r="H208" i="1"/>
  <c r="I208" i="1"/>
  <c r="J208" i="1"/>
  <c r="K208" i="1"/>
  <c r="L208" i="1"/>
  <c r="M208" i="1"/>
  <c r="D209" i="1"/>
  <c r="E209" i="1"/>
  <c r="F209" i="1"/>
  <c r="G209" i="1"/>
  <c r="H209" i="1"/>
  <c r="I209" i="1"/>
  <c r="J209" i="1"/>
  <c r="K209" i="1"/>
  <c r="L209" i="1"/>
  <c r="M209" i="1"/>
  <c r="D210" i="1"/>
  <c r="E210" i="1"/>
  <c r="F210" i="1"/>
  <c r="G210" i="1"/>
  <c r="H210" i="1"/>
  <c r="I210" i="1"/>
  <c r="J210" i="1"/>
  <c r="K210" i="1"/>
  <c r="L210" i="1"/>
  <c r="M210" i="1"/>
  <c r="D211" i="1"/>
  <c r="E211" i="1"/>
  <c r="F211" i="1"/>
  <c r="G211" i="1"/>
  <c r="H211" i="1"/>
  <c r="I211" i="1"/>
  <c r="J211" i="1"/>
  <c r="K211" i="1"/>
  <c r="L211" i="1"/>
  <c r="M211" i="1"/>
  <c r="D212" i="1"/>
  <c r="E212" i="1"/>
  <c r="F212" i="1"/>
  <c r="G212" i="1"/>
  <c r="H212" i="1"/>
  <c r="I212" i="1"/>
  <c r="J212" i="1"/>
  <c r="K212" i="1"/>
  <c r="L212" i="1"/>
  <c r="M212" i="1"/>
  <c r="D213" i="1"/>
  <c r="E213" i="1"/>
  <c r="F213" i="1"/>
  <c r="G213" i="1"/>
  <c r="H213" i="1"/>
  <c r="I213" i="1"/>
  <c r="J213" i="1"/>
  <c r="K213" i="1"/>
  <c r="L213" i="1"/>
  <c r="M213" i="1"/>
  <c r="D214" i="1"/>
  <c r="E214" i="1"/>
  <c r="F214" i="1"/>
  <c r="G214" i="1"/>
  <c r="H214" i="1"/>
  <c r="I214" i="1"/>
  <c r="J214" i="1"/>
  <c r="K214" i="1"/>
  <c r="L214" i="1"/>
  <c r="M214" i="1"/>
  <c r="D215" i="1"/>
  <c r="E215" i="1"/>
  <c r="F215" i="1"/>
  <c r="G215" i="1"/>
  <c r="H215" i="1"/>
  <c r="I215" i="1"/>
  <c r="J215" i="1"/>
  <c r="K215" i="1"/>
  <c r="L215" i="1"/>
  <c r="M215" i="1"/>
  <c r="D216" i="1"/>
  <c r="E216" i="1"/>
  <c r="F216" i="1"/>
  <c r="G216" i="1"/>
  <c r="H216" i="1"/>
  <c r="I216" i="1"/>
  <c r="J216" i="1"/>
  <c r="K216" i="1"/>
  <c r="L216" i="1"/>
  <c r="M216" i="1"/>
  <c r="D217" i="1"/>
  <c r="E217" i="1"/>
  <c r="F217" i="1"/>
  <c r="G217" i="1"/>
  <c r="H217" i="1"/>
  <c r="I217" i="1"/>
  <c r="J217" i="1"/>
  <c r="K217" i="1"/>
  <c r="L217" i="1"/>
  <c r="M217" i="1"/>
  <c r="D218" i="1"/>
  <c r="E218" i="1"/>
  <c r="F218" i="1"/>
  <c r="G218" i="1"/>
  <c r="H218" i="1"/>
  <c r="I218" i="1"/>
  <c r="J218" i="1"/>
  <c r="K218" i="1"/>
  <c r="L218" i="1"/>
  <c r="M218" i="1"/>
  <c r="D219" i="1"/>
  <c r="E219" i="1"/>
  <c r="F219" i="1"/>
  <c r="G219" i="1"/>
  <c r="H219" i="1"/>
  <c r="I219" i="1"/>
  <c r="J219" i="1"/>
  <c r="K219" i="1"/>
  <c r="L219" i="1"/>
  <c r="M219" i="1"/>
  <c r="D220" i="1"/>
  <c r="E220" i="1"/>
  <c r="F220" i="1"/>
  <c r="G220" i="1"/>
  <c r="H220" i="1"/>
  <c r="I220" i="1"/>
  <c r="J220" i="1"/>
  <c r="K220" i="1"/>
  <c r="L220" i="1"/>
  <c r="M220" i="1"/>
  <c r="D221" i="1"/>
  <c r="E221" i="1"/>
  <c r="F221" i="1"/>
  <c r="G221" i="1"/>
  <c r="H221" i="1"/>
  <c r="I221" i="1"/>
  <c r="J221" i="1"/>
  <c r="K221" i="1"/>
  <c r="L221" i="1"/>
  <c r="M221" i="1"/>
  <c r="D222" i="1"/>
  <c r="E222" i="1"/>
  <c r="F222" i="1"/>
  <c r="G222" i="1"/>
  <c r="H222" i="1"/>
  <c r="I222" i="1"/>
  <c r="J222" i="1"/>
  <c r="K222" i="1"/>
  <c r="L222" i="1"/>
  <c r="M222" i="1"/>
  <c r="D223" i="1"/>
  <c r="E223" i="1"/>
  <c r="F223" i="1"/>
  <c r="G223" i="1"/>
  <c r="H223" i="1"/>
  <c r="I223" i="1"/>
  <c r="J223" i="1"/>
  <c r="K223" i="1"/>
  <c r="L223" i="1"/>
  <c r="M223" i="1"/>
  <c r="D224" i="1"/>
  <c r="E224" i="1"/>
  <c r="F224" i="1"/>
  <c r="G224" i="1"/>
  <c r="H224" i="1"/>
  <c r="I224" i="1"/>
  <c r="J224" i="1"/>
  <c r="K224" i="1"/>
  <c r="L224" i="1"/>
  <c r="M224" i="1"/>
  <c r="D225" i="1"/>
  <c r="E225" i="1"/>
  <c r="F225" i="1"/>
  <c r="G225" i="1"/>
  <c r="H225" i="1"/>
  <c r="I225" i="1"/>
  <c r="J225" i="1"/>
  <c r="K225" i="1"/>
  <c r="L225" i="1"/>
  <c r="M225" i="1"/>
  <c r="D226" i="1"/>
  <c r="E226" i="1"/>
  <c r="F226" i="1"/>
  <c r="G226" i="1"/>
  <c r="H226" i="1"/>
  <c r="I226" i="1"/>
  <c r="J226" i="1"/>
  <c r="K226" i="1"/>
  <c r="L226" i="1"/>
  <c r="M226" i="1"/>
  <c r="D227" i="1"/>
  <c r="E227" i="1"/>
  <c r="F227" i="1"/>
  <c r="G227" i="1"/>
  <c r="H227" i="1"/>
  <c r="I227" i="1"/>
  <c r="J227" i="1"/>
  <c r="K227" i="1"/>
  <c r="L227" i="1"/>
  <c r="M227" i="1"/>
  <c r="D228" i="1"/>
  <c r="E228" i="1"/>
  <c r="F228" i="1"/>
  <c r="G228" i="1"/>
  <c r="H228" i="1"/>
  <c r="I228" i="1"/>
  <c r="J228" i="1"/>
  <c r="K228" i="1"/>
  <c r="L228" i="1"/>
  <c r="M228" i="1"/>
  <c r="D229" i="1"/>
  <c r="E229" i="1"/>
  <c r="F229" i="1"/>
  <c r="G229" i="1"/>
  <c r="H229" i="1"/>
  <c r="I229" i="1"/>
  <c r="J229" i="1"/>
  <c r="K229" i="1"/>
  <c r="L229" i="1"/>
  <c r="M229" i="1"/>
  <c r="D230" i="1"/>
  <c r="E230" i="1"/>
  <c r="F230" i="1"/>
  <c r="G230" i="1"/>
  <c r="H230" i="1"/>
  <c r="I230" i="1"/>
  <c r="J230" i="1"/>
  <c r="K230" i="1"/>
  <c r="L230" i="1"/>
  <c r="M230" i="1"/>
  <c r="D231" i="1"/>
  <c r="E231" i="1"/>
  <c r="F231" i="1"/>
  <c r="G231" i="1"/>
  <c r="H231" i="1"/>
  <c r="I231" i="1"/>
  <c r="J231" i="1"/>
  <c r="K231" i="1"/>
  <c r="L231" i="1"/>
  <c r="M231" i="1"/>
  <c r="D232" i="1"/>
  <c r="E232" i="1"/>
  <c r="F232" i="1"/>
  <c r="G232" i="1"/>
  <c r="H232" i="1"/>
  <c r="I232" i="1"/>
  <c r="J232" i="1"/>
  <c r="K232" i="1"/>
  <c r="L232" i="1"/>
  <c r="M232" i="1"/>
  <c r="D233" i="1"/>
  <c r="E233" i="1"/>
  <c r="F233" i="1"/>
  <c r="G233" i="1"/>
  <c r="H233" i="1"/>
  <c r="I233" i="1"/>
  <c r="J233" i="1"/>
  <c r="K233" i="1"/>
  <c r="L233" i="1"/>
  <c r="M233" i="1"/>
  <c r="D234" i="1"/>
  <c r="E234" i="1"/>
  <c r="F234" i="1"/>
  <c r="G234" i="1"/>
  <c r="H234" i="1"/>
  <c r="I234" i="1"/>
  <c r="J234" i="1"/>
  <c r="K234" i="1"/>
  <c r="L234" i="1"/>
  <c r="M234" i="1"/>
  <c r="D235" i="1"/>
  <c r="E235" i="1"/>
  <c r="F235" i="1"/>
  <c r="G235" i="1"/>
  <c r="H235" i="1"/>
  <c r="I235" i="1"/>
  <c r="J235" i="1"/>
  <c r="K235" i="1"/>
  <c r="L235" i="1"/>
  <c r="M235" i="1"/>
  <c r="D236" i="1"/>
  <c r="E236" i="1"/>
  <c r="F236" i="1"/>
  <c r="G236" i="1"/>
  <c r="H236" i="1"/>
  <c r="I236" i="1"/>
  <c r="J236" i="1"/>
  <c r="K236" i="1"/>
  <c r="L236" i="1"/>
  <c r="M236" i="1"/>
  <c r="D237" i="1"/>
  <c r="E237" i="1"/>
  <c r="F237" i="1"/>
  <c r="G237" i="1"/>
  <c r="H237" i="1"/>
  <c r="I237" i="1"/>
  <c r="J237" i="1"/>
  <c r="K237" i="1"/>
  <c r="L237" i="1"/>
  <c r="M237" i="1"/>
  <c r="D238" i="1"/>
  <c r="E238" i="1"/>
  <c r="F238" i="1"/>
  <c r="G238" i="1"/>
  <c r="H238" i="1"/>
  <c r="I238" i="1"/>
  <c r="J238" i="1"/>
  <c r="K238" i="1"/>
  <c r="L238" i="1"/>
  <c r="M238" i="1"/>
  <c r="D239" i="1"/>
  <c r="E239" i="1"/>
  <c r="F239" i="1"/>
  <c r="G239" i="1"/>
  <c r="H239" i="1"/>
  <c r="I239" i="1"/>
  <c r="J239" i="1"/>
  <c r="K239" i="1"/>
  <c r="L239" i="1"/>
  <c r="M239" i="1"/>
  <c r="D240" i="1"/>
  <c r="E240" i="1"/>
  <c r="F240" i="1"/>
  <c r="G240" i="1"/>
  <c r="H240" i="1"/>
  <c r="I240" i="1"/>
  <c r="J240" i="1"/>
  <c r="K240" i="1"/>
  <c r="L240" i="1"/>
  <c r="M240" i="1"/>
  <c r="D241" i="1"/>
  <c r="E241" i="1"/>
  <c r="F241" i="1"/>
  <c r="G241" i="1"/>
  <c r="H241" i="1"/>
  <c r="I241" i="1"/>
  <c r="J241" i="1"/>
  <c r="K241" i="1"/>
  <c r="L241" i="1"/>
  <c r="M241" i="1"/>
  <c r="D242" i="1"/>
  <c r="E242" i="1"/>
  <c r="F242" i="1"/>
  <c r="G242" i="1"/>
  <c r="H242" i="1"/>
  <c r="I242" i="1"/>
  <c r="J242" i="1"/>
  <c r="K242" i="1"/>
  <c r="L242" i="1"/>
  <c r="M242" i="1"/>
  <c r="D243" i="1"/>
  <c r="E243" i="1"/>
  <c r="F243" i="1"/>
  <c r="G243" i="1"/>
  <c r="H243" i="1"/>
  <c r="I243" i="1"/>
  <c r="J243" i="1"/>
  <c r="K243" i="1"/>
  <c r="L243" i="1"/>
  <c r="M243" i="1"/>
  <c r="D244" i="1"/>
  <c r="E244" i="1"/>
  <c r="F244" i="1"/>
  <c r="G244" i="1"/>
  <c r="H244" i="1"/>
  <c r="I244" i="1"/>
  <c r="J244" i="1"/>
  <c r="K244" i="1"/>
  <c r="L244" i="1"/>
  <c r="M244" i="1"/>
  <c r="D245" i="1"/>
  <c r="E245" i="1"/>
  <c r="F245" i="1"/>
  <c r="G245" i="1"/>
  <c r="H245" i="1"/>
  <c r="I245" i="1"/>
  <c r="J245" i="1"/>
  <c r="K245" i="1"/>
  <c r="L245" i="1"/>
  <c r="M245" i="1"/>
  <c r="D246" i="1"/>
  <c r="E246" i="1"/>
  <c r="F246" i="1"/>
  <c r="G246" i="1"/>
  <c r="H246" i="1"/>
  <c r="I246" i="1"/>
  <c r="J246" i="1"/>
  <c r="K246" i="1"/>
  <c r="L246" i="1"/>
  <c r="M246" i="1"/>
  <c r="D247" i="1"/>
  <c r="E247" i="1"/>
  <c r="F247" i="1"/>
  <c r="G247" i="1"/>
  <c r="H247" i="1"/>
  <c r="I247" i="1"/>
  <c r="J247" i="1"/>
  <c r="K247" i="1"/>
  <c r="L247" i="1"/>
  <c r="M247" i="1"/>
  <c r="D248" i="1"/>
  <c r="E248" i="1"/>
  <c r="F248" i="1"/>
  <c r="G248" i="1"/>
  <c r="H248" i="1"/>
  <c r="I248" i="1"/>
  <c r="J248" i="1"/>
  <c r="K248" i="1"/>
  <c r="L248" i="1"/>
  <c r="M248" i="1"/>
  <c r="D249" i="1"/>
  <c r="E249" i="1"/>
  <c r="F249" i="1"/>
  <c r="G249" i="1"/>
  <c r="H249" i="1"/>
  <c r="I249" i="1"/>
  <c r="J249" i="1"/>
  <c r="K249" i="1"/>
  <c r="L249" i="1"/>
  <c r="M249" i="1"/>
  <c r="D250" i="1"/>
  <c r="E250" i="1"/>
  <c r="F250" i="1"/>
  <c r="G250" i="1"/>
  <c r="H250" i="1"/>
  <c r="I250" i="1"/>
  <c r="J250" i="1"/>
  <c r="K250" i="1"/>
  <c r="L250" i="1"/>
  <c r="M250" i="1"/>
  <c r="D251" i="1"/>
  <c r="E251" i="1"/>
  <c r="F251" i="1"/>
  <c r="G251" i="1"/>
  <c r="H251" i="1"/>
  <c r="I251" i="1"/>
  <c r="J251" i="1"/>
  <c r="K251" i="1"/>
  <c r="L251" i="1"/>
  <c r="M251" i="1"/>
  <c r="D252" i="1"/>
  <c r="E252" i="1"/>
  <c r="F252" i="1"/>
  <c r="G252" i="1"/>
  <c r="H252" i="1"/>
  <c r="I252" i="1"/>
  <c r="J252" i="1"/>
  <c r="K252" i="1"/>
  <c r="L252" i="1"/>
  <c r="M252" i="1"/>
  <c r="D253" i="1"/>
  <c r="E253" i="1"/>
  <c r="F253" i="1"/>
  <c r="G253" i="1"/>
  <c r="H253" i="1"/>
  <c r="I253" i="1"/>
  <c r="J253" i="1"/>
  <c r="K253" i="1"/>
  <c r="L253" i="1"/>
  <c r="M253" i="1"/>
  <c r="D254" i="1"/>
  <c r="E254" i="1"/>
  <c r="F254" i="1"/>
  <c r="G254" i="1"/>
  <c r="H254" i="1"/>
  <c r="I254" i="1"/>
  <c r="J254" i="1"/>
  <c r="K254" i="1"/>
  <c r="L254" i="1"/>
  <c r="M254" i="1"/>
  <c r="D255" i="1"/>
  <c r="E255" i="1"/>
  <c r="F255" i="1"/>
  <c r="G255" i="1"/>
  <c r="H255" i="1"/>
  <c r="I255" i="1"/>
  <c r="J255" i="1"/>
  <c r="K255" i="1"/>
  <c r="L255" i="1"/>
  <c r="M255" i="1"/>
  <c r="D256" i="1"/>
  <c r="E256" i="1"/>
  <c r="F256" i="1"/>
  <c r="G256" i="1"/>
  <c r="H256" i="1"/>
  <c r="I256" i="1"/>
  <c r="J256" i="1"/>
  <c r="K256" i="1"/>
  <c r="L256" i="1"/>
  <c r="M256" i="1"/>
  <c r="D257" i="1"/>
  <c r="E257" i="1"/>
  <c r="F257" i="1"/>
  <c r="G257" i="1"/>
  <c r="H257" i="1"/>
  <c r="I257" i="1"/>
  <c r="J257" i="1"/>
  <c r="K257" i="1"/>
  <c r="L257" i="1"/>
  <c r="M257" i="1"/>
  <c r="D258" i="1"/>
  <c r="E258" i="1"/>
  <c r="F258" i="1"/>
  <c r="G258" i="1"/>
  <c r="H258" i="1"/>
  <c r="I258" i="1"/>
  <c r="J258" i="1"/>
  <c r="K258" i="1"/>
  <c r="L258" i="1"/>
  <c r="M258" i="1"/>
  <c r="D259" i="1"/>
  <c r="E259" i="1"/>
  <c r="F259" i="1"/>
  <c r="G259" i="1"/>
  <c r="H259" i="1"/>
  <c r="I259" i="1"/>
  <c r="J259" i="1"/>
  <c r="K259" i="1"/>
  <c r="L259" i="1"/>
  <c r="M259" i="1"/>
  <c r="D260" i="1"/>
  <c r="E260" i="1"/>
  <c r="F260" i="1"/>
  <c r="G260" i="1"/>
  <c r="H260" i="1"/>
  <c r="I260" i="1"/>
  <c r="J260" i="1"/>
  <c r="K260" i="1"/>
  <c r="L260" i="1"/>
  <c r="M260" i="1"/>
  <c r="D261" i="1"/>
  <c r="E261" i="1"/>
  <c r="F261" i="1"/>
  <c r="G261" i="1"/>
  <c r="H261" i="1"/>
  <c r="I261" i="1"/>
  <c r="J261" i="1"/>
  <c r="K261" i="1"/>
  <c r="L261" i="1"/>
  <c r="M261" i="1"/>
  <c r="D262" i="1"/>
  <c r="E262" i="1"/>
  <c r="F262" i="1"/>
  <c r="G262" i="1"/>
  <c r="H262" i="1"/>
  <c r="I262" i="1"/>
  <c r="J262" i="1"/>
  <c r="K262" i="1"/>
  <c r="L262" i="1"/>
  <c r="M262" i="1"/>
  <c r="D263" i="1"/>
  <c r="E263" i="1"/>
  <c r="F263" i="1"/>
  <c r="G263" i="1"/>
  <c r="H263" i="1"/>
  <c r="I263" i="1"/>
  <c r="J263" i="1"/>
  <c r="K263" i="1"/>
  <c r="L263" i="1"/>
  <c r="M263" i="1"/>
  <c r="D264" i="1"/>
  <c r="E264" i="1"/>
  <c r="F264" i="1"/>
  <c r="G264" i="1"/>
  <c r="H264" i="1"/>
  <c r="I264" i="1"/>
  <c r="J264" i="1"/>
  <c r="K264" i="1"/>
  <c r="L264" i="1"/>
  <c r="M264" i="1"/>
  <c r="D265" i="1"/>
  <c r="E265" i="1"/>
  <c r="F265" i="1"/>
  <c r="G265" i="1"/>
  <c r="H265" i="1"/>
  <c r="I265" i="1"/>
  <c r="J265" i="1"/>
  <c r="K265" i="1"/>
  <c r="L265" i="1"/>
  <c r="M265" i="1"/>
  <c r="D266" i="1"/>
  <c r="E266" i="1"/>
  <c r="F266" i="1"/>
  <c r="G266" i="1"/>
  <c r="H266" i="1"/>
  <c r="I266" i="1"/>
  <c r="J266" i="1"/>
  <c r="K266" i="1"/>
  <c r="L266" i="1"/>
  <c r="M266" i="1"/>
  <c r="D267" i="1"/>
  <c r="E267" i="1"/>
  <c r="F267" i="1"/>
  <c r="G267" i="1"/>
  <c r="H267" i="1"/>
  <c r="I267" i="1"/>
  <c r="J267" i="1"/>
  <c r="K267" i="1"/>
  <c r="L267" i="1"/>
  <c r="M267" i="1"/>
  <c r="D268" i="1"/>
  <c r="E268" i="1"/>
  <c r="F268" i="1"/>
  <c r="G268" i="1"/>
  <c r="H268" i="1"/>
  <c r="I268" i="1"/>
  <c r="J268" i="1"/>
  <c r="K268" i="1"/>
  <c r="L268" i="1"/>
  <c r="M268" i="1"/>
  <c r="D269" i="1"/>
  <c r="E269" i="1"/>
  <c r="F269" i="1"/>
  <c r="G269" i="1"/>
  <c r="H269" i="1"/>
  <c r="I269" i="1"/>
  <c r="J269" i="1"/>
  <c r="K269" i="1"/>
  <c r="L269" i="1"/>
  <c r="M269" i="1"/>
  <c r="D270" i="1"/>
  <c r="E270" i="1"/>
  <c r="F270" i="1"/>
  <c r="G270" i="1"/>
  <c r="H270" i="1"/>
  <c r="I270" i="1"/>
  <c r="J270" i="1"/>
  <c r="K270" i="1"/>
  <c r="L270" i="1"/>
  <c r="M270" i="1"/>
  <c r="D271" i="1"/>
  <c r="E271" i="1"/>
  <c r="F271" i="1"/>
  <c r="G271" i="1"/>
  <c r="H271" i="1"/>
  <c r="I271" i="1"/>
  <c r="J271" i="1"/>
  <c r="K271" i="1"/>
  <c r="L271" i="1"/>
  <c r="M271" i="1"/>
  <c r="D272" i="1"/>
  <c r="E272" i="1"/>
  <c r="F272" i="1"/>
  <c r="G272" i="1"/>
  <c r="H272" i="1"/>
  <c r="I272" i="1"/>
  <c r="J272" i="1"/>
  <c r="K272" i="1"/>
  <c r="L272" i="1"/>
  <c r="M272" i="1"/>
  <c r="D273" i="1"/>
  <c r="E273" i="1"/>
  <c r="F273" i="1"/>
  <c r="G273" i="1"/>
  <c r="H273" i="1"/>
  <c r="I273" i="1"/>
  <c r="J273" i="1"/>
  <c r="K273" i="1"/>
  <c r="L273" i="1"/>
  <c r="M273" i="1"/>
  <c r="D274" i="1"/>
  <c r="E274" i="1"/>
  <c r="F274" i="1"/>
  <c r="G274" i="1"/>
  <c r="H274" i="1"/>
  <c r="I274" i="1"/>
  <c r="J274" i="1"/>
  <c r="K274" i="1"/>
  <c r="L274" i="1"/>
  <c r="M274" i="1"/>
  <c r="D275" i="1"/>
  <c r="E275" i="1"/>
  <c r="F275" i="1"/>
  <c r="G275" i="1"/>
  <c r="H275" i="1"/>
  <c r="I275" i="1"/>
  <c r="J275" i="1"/>
  <c r="K275" i="1"/>
  <c r="L275" i="1"/>
  <c r="M275" i="1"/>
  <c r="D276" i="1"/>
  <c r="E276" i="1"/>
  <c r="F276" i="1"/>
  <c r="G276" i="1"/>
  <c r="H276" i="1"/>
  <c r="I276" i="1"/>
  <c r="J276" i="1"/>
  <c r="K276" i="1"/>
  <c r="L276" i="1"/>
  <c r="M276" i="1"/>
  <c r="D277" i="1"/>
  <c r="E277" i="1"/>
  <c r="F277" i="1"/>
  <c r="G277" i="1"/>
  <c r="H277" i="1"/>
  <c r="I277" i="1"/>
  <c r="J277" i="1"/>
  <c r="K277" i="1"/>
  <c r="L277" i="1"/>
  <c r="M277" i="1"/>
  <c r="D278" i="1"/>
  <c r="E278" i="1"/>
  <c r="F278" i="1"/>
  <c r="G278" i="1"/>
  <c r="H278" i="1"/>
  <c r="I278" i="1"/>
  <c r="J278" i="1"/>
  <c r="K278" i="1"/>
  <c r="L278" i="1"/>
  <c r="M278" i="1"/>
  <c r="D279" i="1"/>
  <c r="E279" i="1"/>
  <c r="F279" i="1"/>
  <c r="G279" i="1"/>
  <c r="H279" i="1"/>
  <c r="I279" i="1"/>
  <c r="J279" i="1"/>
  <c r="K279" i="1"/>
  <c r="L279" i="1"/>
  <c r="M279" i="1"/>
  <c r="D280" i="1"/>
  <c r="E280" i="1"/>
  <c r="F280" i="1"/>
  <c r="G280" i="1"/>
  <c r="H280" i="1"/>
  <c r="I280" i="1"/>
  <c r="J280" i="1"/>
  <c r="K280" i="1"/>
  <c r="L280" i="1"/>
  <c r="M280" i="1"/>
  <c r="D281" i="1"/>
  <c r="E281" i="1"/>
  <c r="F281" i="1"/>
  <c r="G281" i="1"/>
  <c r="H281" i="1"/>
  <c r="I281" i="1"/>
  <c r="J281" i="1"/>
  <c r="K281" i="1"/>
  <c r="L281" i="1"/>
  <c r="M281" i="1"/>
  <c r="D282" i="1"/>
  <c r="E282" i="1"/>
  <c r="F282" i="1"/>
  <c r="G282" i="1"/>
  <c r="H282" i="1"/>
  <c r="I282" i="1"/>
  <c r="J282" i="1"/>
  <c r="K282" i="1"/>
  <c r="L282" i="1"/>
  <c r="M282" i="1"/>
  <c r="D283" i="1"/>
  <c r="E283" i="1"/>
  <c r="F283" i="1"/>
  <c r="G283" i="1"/>
  <c r="H283" i="1"/>
  <c r="I283" i="1"/>
  <c r="J283" i="1"/>
  <c r="K283" i="1"/>
  <c r="L283" i="1"/>
  <c r="M283" i="1"/>
  <c r="D284" i="1"/>
  <c r="E284" i="1"/>
  <c r="F284" i="1"/>
  <c r="G284" i="1"/>
  <c r="H284" i="1"/>
  <c r="I284" i="1"/>
  <c r="J284" i="1"/>
  <c r="K284" i="1"/>
  <c r="L284" i="1"/>
  <c r="M284" i="1"/>
  <c r="D285" i="1"/>
  <c r="E285" i="1"/>
  <c r="F285" i="1"/>
  <c r="G285" i="1"/>
  <c r="H285" i="1"/>
  <c r="I285" i="1"/>
  <c r="J285" i="1"/>
  <c r="K285" i="1"/>
  <c r="L285" i="1"/>
  <c r="M285" i="1"/>
  <c r="D286" i="1"/>
  <c r="E286" i="1"/>
  <c r="F286" i="1"/>
  <c r="G286" i="1"/>
  <c r="H286" i="1"/>
  <c r="I286" i="1"/>
  <c r="J286" i="1"/>
  <c r="K286" i="1"/>
  <c r="L286" i="1"/>
  <c r="M286" i="1"/>
  <c r="D287" i="1"/>
  <c r="E287" i="1"/>
  <c r="F287" i="1"/>
  <c r="G287" i="1"/>
  <c r="H287" i="1"/>
  <c r="I287" i="1"/>
  <c r="J287" i="1"/>
  <c r="K287" i="1"/>
  <c r="L287" i="1"/>
  <c r="M287" i="1"/>
  <c r="D288" i="1"/>
  <c r="E288" i="1"/>
  <c r="F288" i="1"/>
  <c r="G288" i="1"/>
  <c r="H288" i="1"/>
  <c r="I288" i="1"/>
  <c r="J288" i="1"/>
  <c r="K288" i="1"/>
  <c r="L288" i="1"/>
  <c r="M288" i="1"/>
  <c r="D289" i="1"/>
  <c r="E289" i="1"/>
  <c r="F289" i="1"/>
  <c r="G289" i="1"/>
  <c r="H289" i="1"/>
  <c r="I289" i="1"/>
  <c r="J289" i="1"/>
  <c r="K289" i="1"/>
  <c r="L289" i="1"/>
  <c r="M289" i="1"/>
  <c r="D290" i="1"/>
  <c r="E290" i="1"/>
  <c r="F290" i="1"/>
  <c r="G290" i="1"/>
  <c r="H290" i="1"/>
  <c r="I290" i="1"/>
  <c r="J290" i="1"/>
  <c r="K290" i="1"/>
  <c r="L290" i="1"/>
  <c r="M290" i="1"/>
  <c r="D291" i="1"/>
  <c r="E291" i="1"/>
  <c r="F291" i="1"/>
  <c r="G291" i="1"/>
  <c r="H291" i="1"/>
  <c r="I291" i="1"/>
  <c r="J291" i="1"/>
  <c r="K291" i="1"/>
  <c r="L291" i="1"/>
  <c r="M291" i="1"/>
  <c r="D292" i="1"/>
  <c r="E292" i="1"/>
  <c r="F292" i="1"/>
  <c r="G292" i="1"/>
  <c r="H292" i="1"/>
  <c r="I292" i="1"/>
  <c r="J292" i="1"/>
  <c r="K292" i="1"/>
  <c r="L292" i="1"/>
  <c r="M292" i="1"/>
  <c r="D293" i="1"/>
  <c r="E293" i="1"/>
  <c r="F293" i="1"/>
  <c r="G293" i="1"/>
  <c r="H293" i="1"/>
  <c r="I293" i="1"/>
  <c r="J293" i="1"/>
  <c r="K293" i="1"/>
  <c r="L293" i="1"/>
  <c r="M293" i="1"/>
  <c r="D294" i="1"/>
  <c r="E294" i="1"/>
  <c r="F294" i="1"/>
  <c r="G294" i="1"/>
  <c r="H294" i="1"/>
  <c r="I294" i="1"/>
  <c r="J294" i="1"/>
  <c r="K294" i="1"/>
  <c r="L294" i="1"/>
  <c r="M294" i="1"/>
  <c r="D295" i="1"/>
  <c r="E295" i="1"/>
  <c r="F295" i="1"/>
  <c r="G295" i="1"/>
  <c r="H295" i="1"/>
  <c r="I295" i="1"/>
  <c r="J295" i="1"/>
  <c r="K295" i="1"/>
  <c r="L295" i="1"/>
  <c r="M295" i="1"/>
  <c r="D296" i="1"/>
  <c r="E296" i="1"/>
  <c r="F296" i="1"/>
  <c r="G296" i="1"/>
  <c r="H296" i="1"/>
  <c r="I296" i="1"/>
  <c r="J296" i="1"/>
  <c r="K296" i="1"/>
  <c r="L296" i="1"/>
  <c r="M296" i="1"/>
  <c r="D297" i="1"/>
  <c r="E297" i="1"/>
  <c r="F297" i="1"/>
  <c r="G297" i="1"/>
  <c r="H297" i="1"/>
  <c r="I297" i="1"/>
  <c r="J297" i="1"/>
  <c r="K297" i="1"/>
  <c r="L297" i="1"/>
  <c r="M297" i="1"/>
  <c r="D298" i="1"/>
  <c r="E298" i="1"/>
  <c r="F298" i="1"/>
  <c r="G298" i="1"/>
  <c r="H298" i="1"/>
  <c r="I298" i="1"/>
  <c r="J298" i="1"/>
  <c r="K298" i="1"/>
  <c r="L298" i="1"/>
  <c r="M298" i="1"/>
  <c r="D299" i="1"/>
  <c r="E299" i="1"/>
  <c r="F299" i="1"/>
  <c r="G299" i="1"/>
  <c r="H299" i="1"/>
  <c r="I299" i="1"/>
  <c r="J299" i="1"/>
  <c r="K299" i="1"/>
  <c r="L299" i="1"/>
  <c r="M299" i="1"/>
  <c r="D300" i="1"/>
  <c r="E300" i="1"/>
  <c r="F300" i="1"/>
  <c r="G300" i="1"/>
  <c r="H300" i="1"/>
  <c r="I300" i="1"/>
  <c r="J300" i="1"/>
  <c r="K300" i="1"/>
  <c r="L300" i="1"/>
  <c r="M300" i="1"/>
  <c r="D301" i="1"/>
  <c r="E301" i="1"/>
  <c r="F301" i="1"/>
  <c r="G301" i="1"/>
  <c r="H301" i="1"/>
  <c r="I301" i="1"/>
  <c r="J301" i="1"/>
  <c r="K301" i="1"/>
  <c r="L301" i="1"/>
  <c r="M301" i="1"/>
  <c r="D302" i="1"/>
  <c r="E302" i="1"/>
  <c r="F302" i="1"/>
  <c r="G302" i="1"/>
  <c r="H302" i="1"/>
  <c r="I302" i="1"/>
  <c r="J302" i="1"/>
  <c r="K302" i="1"/>
  <c r="L302" i="1"/>
  <c r="M302" i="1"/>
  <c r="D303" i="1"/>
  <c r="E303" i="1"/>
  <c r="F303" i="1"/>
  <c r="G303" i="1"/>
  <c r="H303" i="1"/>
  <c r="I303" i="1"/>
  <c r="J303" i="1"/>
  <c r="K303" i="1"/>
  <c r="L303" i="1"/>
  <c r="M303" i="1"/>
  <c r="D304" i="1"/>
  <c r="E304" i="1"/>
  <c r="F304" i="1"/>
  <c r="G304" i="1"/>
  <c r="H304" i="1"/>
  <c r="I304" i="1"/>
  <c r="J304" i="1"/>
  <c r="K304" i="1"/>
  <c r="L304" i="1"/>
  <c r="M304" i="1"/>
  <c r="D305" i="1"/>
  <c r="E305" i="1"/>
  <c r="F305" i="1"/>
  <c r="G305" i="1"/>
  <c r="H305" i="1"/>
  <c r="I305" i="1"/>
  <c r="J305" i="1"/>
  <c r="K305" i="1"/>
  <c r="L305" i="1"/>
  <c r="M305" i="1"/>
  <c r="D306" i="1"/>
  <c r="E306" i="1"/>
  <c r="F306" i="1"/>
  <c r="G306" i="1"/>
  <c r="H306" i="1"/>
  <c r="I306" i="1"/>
  <c r="J306" i="1"/>
  <c r="K306" i="1"/>
  <c r="L306" i="1"/>
  <c r="M306" i="1"/>
  <c r="D307" i="1"/>
  <c r="E307" i="1"/>
  <c r="F307" i="1"/>
  <c r="G307" i="1"/>
  <c r="H307" i="1"/>
  <c r="I307" i="1"/>
  <c r="J307" i="1"/>
  <c r="K307" i="1"/>
  <c r="L307" i="1"/>
  <c r="M307" i="1"/>
  <c r="D308" i="1"/>
  <c r="E308" i="1"/>
  <c r="F308" i="1"/>
  <c r="G308" i="1"/>
  <c r="H308" i="1"/>
  <c r="I308" i="1"/>
  <c r="J308" i="1"/>
  <c r="K308" i="1"/>
  <c r="L308" i="1"/>
  <c r="M308" i="1"/>
  <c r="D309" i="1"/>
  <c r="E309" i="1"/>
  <c r="F309" i="1"/>
  <c r="G309" i="1"/>
  <c r="H309" i="1"/>
  <c r="I309" i="1"/>
  <c r="J309" i="1"/>
  <c r="K309" i="1"/>
  <c r="L309" i="1"/>
  <c r="M309" i="1"/>
  <c r="D310" i="1"/>
  <c r="E310" i="1"/>
  <c r="F310" i="1"/>
  <c r="G310" i="1"/>
  <c r="H310" i="1"/>
  <c r="I310" i="1"/>
  <c r="J310" i="1"/>
  <c r="K310" i="1"/>
  <c r="L310" i="1"/>
  <c r="M310" i="1"/>
  <c r="D311" i="1"/>
  <c r="E311" i="1"/>
  <c r="F311" i="1"/>
  <c r="G311" i="1"/>
  <c r="H311" i="1"/>
  <c r="I311" i="1"/>
  <c r="J311" i="1"/>
  <c r="K311" i="1"/>
  <c r="L311" i="1"/>
  <c r="M311" i="1"/>
  <c r="D312" i="1"/>
  <c r="E312" i="1"/>
  <c r="F312" i="1"/>
  <c r="G312" i="1"/>
  <c r="H312" i="1"/>
  <c r="I312" i="1"/>
  <c r="J312" i="1"/>
  <c r="K312" i="1"/>
  <c r="L312" i="1"/>
  <c r="M312" i="1"/>
  <c r="D313" i="1"/>
  <c r="E313" i="1"/>
  <c r="F313" i="1"/>
  <c r="G313" i="1"/>
  <c r="H313" i="1"/>
  <c r="I313" i="1"/>
  <c r="J313" i="1"/>
  <c r="K313" i="1"/>
  <c r="L313" i="1"/>
  <c r="M313" i="1"/>
  <c r="D314" i="1"/>
  <c r="E314" i="1"/>
  <c r="F314" i="1"/>
  <c r="G314" i="1"/>
  <c r="H314" i="1"/>
  <c r="I314" i="1"/>
  <c r="J314" i="1"/>
  <c r="K314" i="1"/>
  <c r="L314" i="1"/>
  <c r="M314" i="1"/>
  <c r="D315" i="1"/>
  <c r="E315" i="1"/>
  <c r="F315" i="1"/>
  <c r="G315" i="1"/>
  <c r="H315" i="1"/>
  <c r="I315" i="1"/>
  <c r="J315" i="1"/>
  <c r="K315" i="1"/>
  <c r="L315" i="1"/>
  <c r="M315" i="1"/>
  <c r="D316" i="1"/>
  <c r="E316" i="1"/>
  <c r="F316" i="1"/>
  <c r="G316" i="1"/>
  <c r="H316" i="1"/>
  <c r="I316" i="1"/>
  <c r="J316" i="1"/>
  <c r="K316" i="1"/>
  <c r="L316" i="1"/>
  <c r="M316" i="1"/>
  <c r="D317" i="1"/>
  <c r="E317" i="1"/>
  <c r="F317" i="1"/>
  <c r="G317" i="1"/>
  <c r="H317" i="1"/>
  <c r="I317" i="1"/>
  <c r="J317" i="1"/>
  <c r="K317" i="1"/>
  <c r="L317" i="1"/>
  <c r="M317" i="1"/>
  <c r="D318" i="1"/>
  <c r="E318" i="1"/>
  <c r="F318" i="1"/>
  <c r="G318" i="1"/>
  <c r="H318" i="1"/>
  <c r="I318" i="1"/>
  <c r="J318" i="1"/>
  <c r="K318" i="1"/>
  <c r="L318" i="1"/>
  <c r="M318" i="1"/>
  <c r="D319" i="1"/>
  <c r="E319" i="1"/>
  <c r="F319" i="1"/>
  <c r="G319" i="1"/>
  <c r="H319" i="1"/>
  <c r="I319" i="1"/>
  <c r="J319" i="1"/>
  <c r="K319" i="1"/>
  <c r="L319" i="1"/>
  <c r="M319" i="1"/>
  <c r="D320" i="1"/>
  <c r="E320" i="1"/>
  <c r="F320" i="1"/>
  <c r="G320" i="1"/>
  <c r="H320" i="1"/>
  <c r="I320" i="1"/>
  <c r="J320" i="1"/>
  <c r="K320" i="1"/>
  <c r="L320" i="1"/>
  <c r="M320" i="1"/>
  <c r="D321" i="1"/>
  <c r="E321" i="1"/>
  <c r="F321" i="1"/>
  <c r="G321" i="1"/>
  <c r="H321" i="1"/>
  <c r="I321" i="1"/>
  <c r="J321" i="1"/>
  <c r="K321" i="1"/>
  <c r="L321" i="1"/>
  <c r="M321" i="1"/>
  <c r="D322" i="1"/>
  <c r="E322" i="1"/>
  <c r="F322" i="1"/>
  <c r="G322" i="1"/>
  <c r="H322" i="1"/>
  <c r="I322" i="1"/>
  <c r="J322" i="1"/>
  <c r="K322" i="1"/>
  <c r="L322" i="1"/>
  <c r="M322" i="1"/>
  <c r="D323" i="1"/>
  <c r="E323" i="1"/>
  <c r="F323" i="1"/>
  <c r="G323" i="1"/>
  <c r="H323" i="1"/>
  <c r="I323" i="1"/>
  <c r="J323" i="1"/>
  <c r="K323" i="1"/>
  <c r="L323" i="1"/>
  <c r="M323" i="1"/>
  <c r="D324" i="1"/>
  <c r="E324" i="1"/>
  <c r="F324" i="1"/>
  <c r="G324" i="1"/>
  <c r="H324" i="1"/>
  <c r="I324" i="1"/>
  <c r="J324" i="1"/>
  <c r="K324" i="1"/>
  <c r="L324" i="1"/>
  <c r="M324" i="1"/>
  <c r="D325" i="1"/>
  <c r="E325" i="1"/>
  <c r="F325" i="1"/>
  <c r="G325" i="1"/>
  <c r="H325" i="1"/>
  <c r="I325" i="1"/>
  <c r="J325" i="1"/>
  <c r="K325" i="1"/>
  <c r="L325" i="1"/>
  <c r="M325" i="1"/>
  <c r="D326" i="1"/>
  <c r="E326" i="1"/>
  <c r="F326" i="1"/>
  <c r="G326" i="1"/>
  <c r="H326" i="1"/>
  <c r="I326" i="1"/>
  <c r="J326" i="1"/>
  <c r="K326" i="1"/>
  <c r="L326" i="1"/>
  <c r="M326" i="1"/>
  <c r="D327" i="1"/>
  <c r="E327" i="1"/>
  <c r="F327" i="1"/>
  <c r="G327" i="1"/>
  <c r="H327" i="1"/>
  <c r="I327" i="1"/>
  <c r="J327" i="1"/>
  <c r="K327" i="1"/>
  <c r="L327" i="1"/>
  <c r="M327" i="1"/>
  <c r="D328" i="1"/>
  <c r="E328" i="1"/>
  <c r="F328" i="1"/>
  <c r="G328" i="1"/>
  <c r="H328" i="1"/>
  <c r="I328" i="1"/>
  <c r="J328" i="1"/>
  <c r="K328" i="1"/>
  <c r="L328" i="1"/>
  <c r="M328" i="1"/>
  <c r="D329" i="1"/>
  <c r="E329" i="1"/>
  <c r="F329" i="1"/>
  <c r="G329" i="1"/>
  <c r="H329" i="1"/>
  <c r="I329" i="1"/>
  <c r="J329" i="1"/>
  <c r="K329" i="1"/>
  <c r="L329" i="1"/>
  <c r="M329" i="1"/>
  <c r="D330" i="1"/>
  <c r="E330" i="1"/>
  <c r="F330" i="1"/>
  <c r="G330" i="1"/>
  <c r="H330" i="1"/>
  <c r="I330" i="1"/>
  <c r="J330" i="1"/>
  <c r="K330" i="1"/>
  <c r="L330" i="1"/>
  <c r="M330" i="1"/>
  <c r="D331" i="1"/>
  <c r="E331" i="1"/>
  <c r="F331" i="1"/>
  <c r="G331" i="1"/>
  <c r="H331" i="1"/>
  <c r="I331" i="1"/>
  <c r="J331" i="1"/>
  <c r="K331" i="1"/>
  <c r="L331" i="1"/>
  <c r="M331" i="1"/>
  <c r="D332" i="1"/>
  <c r="E332" i="1"/>
  <c r="F332" i="1"/>
  <c r="G332" i="1"/>
  <c r="H332" i="1"/>
  <c r="I332" i="1"/>
  <c r="J332" i="1"/>
  <c r="K332" i="1"/>
  <c r="L332" i="1"/>
  <c r="M332" i="1"/>
  <c r="D333" i="1"/>
  <c r="E333" i="1"/>
  <c r="F333" i="1"/>
  <c r="G333" i="1"/>
  <c r="H333" i="1"/>
  <c r="I333" i="1"/>
  <c r="J333" i="1"/>
  <c r="K333" i="1"/>
  <c r="L333" i="1"/>
  <c r="M333" i="1"/>
  <c r="D334" i="1"/>
  <c r="E334" i="1"/>
  <c r="F334" i="1"/>
  <c r="G334" i="1"/>
  <c r="H334" i="1"/>
  <c r="I334" i="1"/>
  <c r="J334" i="1"/>
  <c r="K334" i="1"/>
  <c r="L334" i="1"/>
  <c r="M334" i="1"/>
  <c r="D335" i="1"/>
  <c r="E335" i="1"/>
  <c r="F335" i="1"/>
  <c r="G335" i="1"/>
  <c r="H335" i="1"/>
  <c r="I335" i="1"/>
  <c r="J335" i="1"/>
  <c r="K335" i="1"/>
  <c r="L335" i="1"/>
  <c r="M335" i="1"/>
  <c r="D336" i="1"/>
  <c r="E336" i="1"/>
  <c r="F336" i="1"/>
  <c r="G336" i="1"/>
  <c r="H336" i="1"/>
  <c r="I336" i="1"/>
  <c r="J336" i="1"/>
  <c r="K336" i="1"/>
  <c r="L336" i="1"/>
  <c r="M336" i="1"/>
  <c r="D337" i="1"/>
  <c r="E337" i="1"/>
  <c r="F337" i="1"/>
  <c r="G337" i="1"/>
  <c r="H337" i="1"/>
  <c r="I337" i="1"/>
  <c r="J337" i="1"/>
  <c r="K337" i="1"/>
  <c r="L337" i="1"/>
  <c r="M337" i="1"/>
  <c r="D338" i="1"/>
  <c r="E338" i="1"/>
  <c r="F338" i="1"/>
  <c r="G338" i="1"/>
  <c r="H338" i="1"/>
  <c r="I338" i="1"/>
  <c r="J338" i="1"/>
  <c r="K338" i="1"/>
  <c r="L338" i="1"/>
  <c r="M338" i="1"/>
  <c r="D339" i="1"/>
  <c r="E339" i="1"/>
  <c r="F339" i="1"/>
  <c r="G339" i="1"/>
  <c r="H339" i="1"/>
  <c r="I339" i="1"/>
  <c r="J339" i="1"/>
  <c r="K339" i="1"/>
  <c r="L339" i="1"/>
  <c r="M339" i="1"/>
  <c r="D340" i="1"/>
  <c r="E340" i="1"/>
  <c r="F340" i="1"/>
  <c r="G340" i="1"/>
  <c r="H340" i="1"/>
  <c r="I340" i="1"/>
  <c r="J340" i="1"/>
  <c r="K340" i="1"/>
  <c r="L340" i="1"/>
  <c r="M340" i="1"/>
  <c r="D341" i="1"/>
  <c r="E341" i="1"/>
  <c r="F341" i="1"/>
  <c r="G341" i="1"/>
  <c r="H341" i="1"/>
  <c r="I341" i="1"/>
  <c r="J341" i="1"/>
  <c r="K341" i="1"/>
  <c r="L341" i="1"/>
  <c r="M341" i="1"/>
  <c r="D342" i="1"/>
  <c r="E342" i="1"/>
  <c r="F342" i="1"/>
  <c r="G342" i="1"/>
  <c r="H342" i="1"/>
  <c r="I342" i="1"/>
  <c r="J342" i="1"/>
  <c r="K342" i="1"/>
  <c r="L342" i="1"/>
  <c r="M342" i="1"/>
  <c r="D343" i="1"/>
  <c r="E343" i="1"/>
  <c r="F343" i="1"/>
  <c r="G343" i="1"/>
  <c r="H343" i="1"/>
  <c r="I343" i="1"/>
  <c r="J343" i="1"/>
  <c r="K343" i="1"/>
  <c r="L343" i="1"/>
  <c r="M343" i="1"/>
  <c r="D344" i="1"/>
  <c r="E344" i="1"/>
  <c r="F344" i="1"/>
  <c r="G344" i="1"/>
  <c r="H344" i="1"/>
  <c r="I344" i="1"/>
  <c r="J344" i="1"/>
  <c r="K344" i="1"/>
  <c r="L344" i="1"/>
  <c r="M344" i="1"/>
  <c r="D345" i="1"/>
  <c r="E345" i="1"/>
  <c r="F345" i="1"/>
  <c r="G345" i="1"/>
  <c r="H345" i="1"/>
  <c r="I345" i="1"/>
  <c r="J345" i="1"/>
  <c r="K345" i="1"/>
  <c r="L345" i="1"/>
  <c r="M345" i="1"/>
  <c r="D346" i="1"/>
  <c r="E346" i="1"/>
  <c r="F346" i="1"/>
  <c r="G346" i="1"/>
  <c r="H346" i="1"/>
  <c r="I346" i="1"/>
  <c r="J346" i="1"/>
  <c r="K346" i="1"/>
  <c r="L346" i="1"/>
  <c r="M346" i="1"/>
  <c r="D347" i="1"/>
  <c r="E347" i="1"/>
  <c r="F347" i="1"/>
  <c r="G347" i="1"/>
  <c r="H347" i="1"/>
  <c r="I347" i="1"/>
  <c r="J347" i="1"/>
  <c r="K347" i="1"/>
  <c r="L347" i="1"/>
  <c r="M347" i="1"/>
  <c r="D348" i="1"/>
  <c r="E348" i="1"/>
  <c r="F348" i="1"/>
  <c r="G348" i="1"/>
  <c r="H348" i="1"/>
  <c r="I348" i="1"/>
  <c r="J348" i="1"/>
  <c r="K348" i="1"/>
  <c r="L348" i="1"/>
  <c r="M348" i="1"/>
  <c r="D349" i="1"/>
  <c r="E349" i="1"/>
  <c r="F349" i="1"/>
  <c r="G349" i="1"/>
  <c r="H349" i="1"/>
  <c r="I349" i="1"/>
  <c r="J349" i="1"/>
  <c r="K349" i="1"/>
  <c r="L349" i="1"/>
  <c r="M349" i="1"/>
  <c r="D350" i="1"/>
  <c r="E350" i="1"/>
  <c r="F350" i="1"/>
  <c r="G350" i="1"/>
  <c r="H350" i="1"/>
  <c r="I350" i="1"/>
  <c r="J350" i="1"/>
  <c r="K350" i="1"/>
  <c r="L350" i="1"/>
  <c r="M350" i="1"/>
  <c r="D351" i="1"/>
  <c r="E351" i="1"/>
  <c r="F351" i="1"/>
  <c r="G351" i="1"/>
  <c r="H351" i="1"/>
  <c r="I351" i="1"/>
  <c r="J351" i="1"/>
  <c r="K351" i="1"/>
  <c r="L351" i="1"/>
  <c r="M351" i="1"/>
  <c r="D352" i="1"/>
  <c r="E352" i="1"/>
  <c r="F352" i="1"/>
  <c r="G352" i="1"/>
  <c r="H352" i="1"/>
  <c r="I352" i="1"/>
  <c r="J352" i="1"/>
  <c r="K352" i="1"/>
  <c r="L352" i="1"/>
  <c r="M352" i="1"/>
  <c r="D353" i="1"/>
  <c r="E353" i="1"/>
  <c r="F353" i="1"/>
  <c r="G353" i="1"/>
  <c r="H353" i="1"/>
  <c r="I353" i="1"/>
  <c r="J353" i="1"/>
  <c r="K353" i="1"/>
  <c r="L353" i="1"/>
  <c r="M353" i="1"/>
  <c r="D354" i="1"/>
  <c r="E354" i="1"/>
  <c r="F354" i="1"/>
  <c r="G354" i="1"/>
  <c r="H354" i="1"/>
  <c r="I354" i="1"/>
  <c r="J354" i="1"/>
  <c r="K354" i="1"/>
  <c r="L354" i="1"/>
  <c r="M354" i="1"/>
  <c r="D355" i="1"/>
  <c r="E355" i="1"/>
  <c r="F355" i="1"/>
  <c r="G355" i="1"/>
  <c r="H355" i="1"/>
  <c r="I355" i="1"/>
  <c r="J355" i="1"/>
  <c r="K355" i="1"/>
  <c r="L355" i="1"/>
  <c r="M355" i="1"/>
  <c r="D356" i="1"/>
  <c r="E356" i="1"/>
  <c r="F356" i="1"/>
  <c r="G356" i="1"/>
  <c r="H356" i="1"/>
  <c r="I356" i="1"/>
  <c r="J356" i="1"/>
  <c r="K356" i="1"/>
  <c r="L356" i="1"/>
  <c r="M356" i="1"/>
  <c r="D357" i="1"/>
  <c r="E357" i="1"/>
  <c r="F357" i="1"/>
  <c r="G357" i="1"/>
  <c r="H357" i="1"/>
  <c r="I357" i="1"/>
  <c r="J357" i="1"/>
  <c r="K357" i="1"/>
  <c r="L357" i="1"/>
  <c r="M357" i="1"/>
  <c r="D358" i="1"/>
  <c r="E358" i="1"/>
  <c r="F358" i="1"/>
  <c r="G358" i="1"/>
  <c r="H358" i="1"/>
  <c r="I358" i="1"/>
  <c r="J358" i="1"/>
  <c r="K358" i="1"/>
  <c r="L358" i="1"/>
  <c r="M358" i="1"/>
  <c r="D359" i="1"/>
  <c r="E359" i="1"/>
  <c r="F359" i="1"/>
  <c r="G359" i="1"/>
  <c r="H359" i="1"/>
  <c r="I359" i="1"/>
  <c r="J359" i="1"/>
  <c r="K359" i="1"/>
  <c r="L359" i="1"/>
  <c r="M359" i="1"/>
  <c r="D360" i="1"/>
  <c r="E360" i="1"/>
  <c r="F360" i="1"/>
  <c r="G360" i="1"/>
  <c r="H360" i="1"/>
  <c r="I360" i="1"/>
  <c r="J360" i="1"/>
  <c r="K360" i="1"/>
  <c r="L360" i="1"/>
  <c r="M360" i="1"/>
  <c r="D361" i="1"/>
  <c r="E361" i="1"/>
  <c r="F361" i="1"/>
  <c r="G361" i="1"/>
  <c r="H361" i="1"/>
  <c r="I361" i="1"/>
  <c r="J361" i="1"/>
  <c r="K361" i="1"/>
  <c r="L361" i="1"/>
  <c r="M361" i="1"/>
  <c r="D362" i="1"/>
  <c r="E362" i="1"/>
  <c r="F362" i="1"/>
  <c r="G362" i="1"/>
  <c r="H362" i="1"/>
  <c r="I362" i="1"/>
  <c r="J362" i="1"/>
  <c r="K362" i="1"/>
  <c r="L362" i="1"/>
  <c r="M362" i="1"/>
  <c r="D363" i="1"/>
  <c r="E363" i="1"/>
  <c r="F363" i="1"/>
  <c r="G363" i="1"/>
  <c r="H363" i="1"/>
  <c r="I363" i="1"/>
  <c r="J363" i="1"/>
  <c r="K363" i="1"/>
  <c r="L363" i="1"/>
  <c r="M363" i="1"/>
  <c r="D364" i="1"/>
  <c r="E364" i="1"/>
  <c r="F364" i="1"/>
  <c r="G364" i="1"/>
  <c r="H364" i="1"/>
  <c r="I364" i="1"/>
  <c r="J364" i="1"/>
  <c r="K364" i="1"/>
  <c r="L364" i="1"/>
  <c r="M364" i="1"/>
  <c r="D365" i="1"/>
  <c r="E365" i="1"/>
  <c r="F365" i="1"/>
  <c r="G365" i="1"/>
  <c r="H365" i="1"/>
  <c r="I365" i="1"/>
  <c r="J365" i="1"/>
  <c r="K365" i="1"/>
  <c r="L365" i="1"/>
  <c r="M365" i="1"/>
  <c r="D366" i="1"/>
  <c r="E366" i="1"/>
  <c r="F366" i="1"/>
  <c r="G366" i="1"/>
  <c r="H366" i="1"/>
  <c r="I366" i="1"/>
  <c r="J366" i="1"/>
  <c r="K366" i="1"/>
  <c r="L366" i="1"/>
  <c r="M366" i="1"/>
  <c r="D367" i="1"/>
  <c r="E367" i="1"/>
  <c r="F367" i="1"/>
  <c r="G367" i="1"/>
  <c r="H367" i="1"/>
  <c r="I367" i="1"/>
  <c r="J367" i="1"/>
  <c r="K367" i="1"/>
  <c r="L367" i="1"/>
  <c r="M367" i="1"/>
  <c r="D368" i="1"/>
  <c r="E368" i="1"/>
  <c r="F368" i="1"/>
  <c r="G368" i="1"/>
  <c r="H368" i="1"/>
  <c r="I368" i="1"/>
  <c r="J368" i="1"/>
  <c r="K368" i="1"/>
  <c r="L368" i="1"/>
  <c r="M368" i="1"/>
  <c r="D369" i="1"/>
  <c r="E369" i="1"/>
  <c r="F369" i="1"/>
  <c r="G369" i="1"/>
  <c r="H369" i="1"/>
  <c r="I369" i="1"/>
  <c r="J369" i="1"/>
  <c r="K369" i="1"/>
  <c r="L369" i="1"/>
  <c r="M369" i="1"/>
  <c r="D370" i="1"/>
  <c r="E370" i="1"/>
  <c r="F370" i="1"/>
  <c r="G370" i="1"/>
  <c r="H370" i="1"/>
  <c r="I370" i="1"/>
  <c r="J370" i="1"/>
  <c r="K370" i="1"/>
  <c r="L370" i="1"/>
  <c r="M370" i="1"/>
  <c r="D371" i="1"/>
  <c r="E371" i="1"/>
  <c r="F371" i="1"/>
  <c r="G371" i="1"/>
  <c r="H371" i="1"/>
  <c r="I371" i="1"/>
  <c r="J371" i="1"/>
  <c r="K371" i="1"/>
  <c r="L371" i="1"/>
  <c r="M371" i="1"/>
  <c r="D372" i="1"/>
  <c r="E372" i="1"/>
  <c r="F372" i="1"/>
  <c r="G372" i="1"/>
  <c r="H372" i="1"/>
  <c r="I372" i="1"/>
  <c r="J372" i="1"/>
  <c r="K372" i="1"/>
  <c r="L372" i="1"/>
  <c r="M372" i="1"/>
  <c r="D373" i="1"/>
  <c r="E373" i="1"/>
  <c r="F373" i="1"/>
  <c r="G373" i="1"/>
  <c r="H373" i="1"/>
  <c r="I373" i="1"/>
  <c r="J373" i="1"/>
  <c r="K373" i="1"/>
  <c r="L373" i="1"/>
  <c r="M373" i="1"/>
  <c r="D374" i="1"/>
  <c r="E374" i="1"/>
  <c r="F374" i="1"/>
  <c r="G374" i="1"/>
  <c r="H374" i="1"/>
  <c r="I374" i="1"/>
  <c r="J374" i="1"/>
  <c r="K374" i="1"/>
  <c r="L374" i="1"/>
  <c r="M374" i="1"/>
  <c r="D375" i="1"/>
  <c r="E375" i="1"/>
  <c r="F375" i="1"/>
  <c r="G375" i="1"/>
  <c r="H375" i="1"/>
  <c r="I375" i="1"/>
  <c r="J375" i="1"/>
  <c r="K375" i="1"/>
  <c r="L375" i="1"/>
  <c r="M375" i="1"/>
  <c r="D376" i="1"/>
  <c r="E376" i="1"/>
  <c r="F376" i="1"/>
  <c r="G376" i="1"/>
  <c r="H376" i="1"/>
  <c r="I376" i="1"/>
  <c r="J376" i="1"/>
  <c r="K376" i="1"/>
  <c r="L376" i="1"/>
  <c r="M376" i="1"/>
  <c r="D377" i="1"/>
  <c r="E377" i="1"/>
  <c r="F377" i="1"/>
  <c r="G377" i="1"/>
  <c r="H377" i="1"/>
  <c r="I377" i="1"/>
  <c r="J377" i="1"/>
  <c r="K377" i="1"/>
  <c r="L377" i="1"/>
  <c r="M377" i="1"/>
  <c r="D378" i="1"/>
  <c r="E378" i="1"/>
  <c r="F378" i="1"/>
  <c r="G378" i="1"/>
  <c r="H378" i="1"/>
  <c r="I378" i="1"/>
  <c r="J378" i="1"/>
  <c r="K378" i="1"/>
  <c r="L378" i="1"/>
  <c r="M378" i="1"/>
  <c r="D379" i="1"/>
  <c r="E379" i="1"/>
  <c r="F379" i="1"/>
  <c r="G379" i="1"/>
  <c r="H379" i="1"/>
  <c r="I379" i="1"/>
  <c r="J379" i="1"/>
  <c r="K379" i="1"/>
  <c r="L379" i="1"/>
  <c r="M379" i="1"/>
  <c r="D380" i="1"/>
  <c r="E380" i="1"/>
  <c r="F380" i="1"/>
  <c r="G380" i="1"/>
  <c r="H380" i="1"/>
  <c r="I380" i="1"/>
  <c r="J380" i="1"/>
  <c r="K380" i="1"/>
  <c r="L380" i="1"/>
  <c r="M380" i="1"/>
  <c r="D381" i="1"/>
  <c r="E381" i="1"/>
  <c r="F381" i="1"/>
  <c r="G381" i="1"/>
  <c r="H381" i="1"/>
  <c r="I381" i="1"/>
  <c r="J381" i="1"/>
  <c r="K381" i="1"/>
  <c r="L381" i="1"/>
  <c r="M381" i="1"/>
  <c r="D382" i="1"/>
  <c r="E382" i="1"/>
  <c r="F382" i="1"/>
  <c r="G382" i="1"/>
  <c r="H382" i="1"/>
  <c r="I382" i="1"/>
  <c r="J382" i="1"/>
  <c r="K382" i="1"/>
  <c r="L382" i="1"/>
  <c r="M382" i="1"/>
  <c r="D383" i="1"/>
  <c r="E383" i="1"/>
  <c r="F383" i="1"/>
  <c r="G383" i="1"/>
  <c r="H383" i="1"/>
  <c r="I383" i="1"/>
  <c r="J383" i="1"/>
  <c r="K383" i="1"/>
  <c r="L383" i="1"/>
  <c r="M383" i="1"/>
  <c r="D384" i="1"/>
  <c r="E384" i="1"/>
  <c r="F384" i="1"/>
  <c r="G384" i="1"/>
  <c r="H384" i="1"/>
  <c r="I384" i="1"/>
  <c r="J384" i="1"/>
  <c r="K384" i="1"/>
  <c r="L384" i="1"/>
  <c r="M384" i="1"/>
  <c r="D385" i="1"/>
  <c r="E385" i="1"/>
  <c r="F385" i="1"/>
  <c r="G385" i="1"/>
  <c r="H385" i="1"/>
  <c r="I385" i="1"/>
  <c r="J385" i="1"/>
  <c r="K385" i="1"/>
  <c r="L385" i="1"/>
  <c r="M385" i="1"/>
  <c r="D386" i="1"/>
  <c r="E386" i="1"/>
  <c r="F386" i="1"/>
  <c r="G386" i="1"/>
  <c r="H386" i="1"/>
  <c r="I386" i="1"/>
  <c r="J386" i="1"/>
  <c r="K386" i="1"/>
  <c r="L386" i="1"/>
  <c r="M386" i="1"/>
  <c r="D387" i="1"/>
  <c r="E387" i="1"/>
  <c r="F387" i="1"/>
  <c r="G387" i="1"/>
  <c r="H387" i="1"/>
  <c r="I387" i="1"/>
  <c r="J387" i="1"/>
  <c r="K387" i="1"/>
  <c r="L387" i="1"/>
  <c r="M387" i="1"/>
  <c r="D388" i="1"/>
  <c r="E388" i="1"/>
  <c r="F388" i="1"/>
  <c r="G388" i="1"/>
  <c r="H388" i="1"/>
  <c r="I388" i="1"/>
  <c r="J388" i="1"/>
  <c r="K388" i="1"/>
  <c r="L388" i="1"/>
  <c r="M388" i="1"/>
  <c r="D389" i="1"/>
  <c r="E389" i="1"/>
  <c r="F389" i="1"/>
  <c r="G389" i="1"/>
  <c r="H389" i="1"/>
  <c r="I389" i="1"/>
  <c r="J389" i="1"/>
  <c r="K389" i="1"/>
  <c r="L389" i="1"/>
  <c r="M389" i="1"/>
  <c r="D390" i="1"/>
  <c r="E390" i="1"/>
  <c r="F390" i="1"/>
  <c r="G390" i="1"/>
  <c r="H390" i="1"/>
  <c r="I390" i="1"/>
  <c r="J390" i="1"/>
  <c r="K390" i="1"/>
  <c r="L390" i="1"/>
  <c r="M390" i="1"/>
  <c r="D391" i="1"/>
  <c r="E391" i="1"/>
  <c r="F391" i="1"/>
  <c r="G391" i="1"/>
  <c r="H391" i="1"/>
  <c r="I391" i="1"/>
  <c r="J391" i="1"/>
  <c r="K391" i="1"/>
  <c r="L391" i="1"/>
  <c r="M391" i="1"/>
  <c r="D392" i="1"/>
  <c r="E392" i="1"/>
  <c r="F392" i="1"/>
  <c r="G392" i="1"/>
  <c r="H392" i="1"/>
  <c r="I392" i="1"/>
  <c r="J392" i="1"/>
  <c r="K392" i="1"/>
  <c r="L392" i="1"/>
  <c r="M392" i="1"/>
  <c r="D393" i="1"/>
  <c r="E393" i="1"/>
  <c r="F393" i="1"/>
  <c r="G393" i="1"/>
  <c r="H393" i="1"/>
  <c r="I393" i="1"/>
  <c r="J393" i="1"/>
  <c r="K393" i="1"/>
  <c r="L393" i="1"/>
  <c r="M393" i="1"/>
  <c r="D394" i="1"/>
  <c r="E394" i="1"/>
  <c r="F394" i="1"/>
  <c r="G394" i="1"/>
  <c r="H394" i="1"/>
  <c r="I394" i="1"/>
  <c r="J394" i="1"/>
  <c r="K394" i="1"/>
  <c r="L394" i="1"/>
  <c r="M394" i="1"/>
  <c r="D395" i="1"/>
  <c r="E395" i="1"/>
  <c r="F395" i="1"/>
  <c r="G395" i="1"/>
  <c r="H395" i="1"/>
  <c r="I395" i="1"/>
  <c r="J395" i="1"/>
  <c r="K395" i="1"/>
  <c r="L395" i="1"/>
  <c r="M395" i="1"/>
  <c r="D396" i="1"/>
  <c r="E396" i="1"/>
  <c r="F396" i="1"/>
  <c r="G396" i="1"/>
  <c r="H396" i="1"/>
  <c r="I396" i="1"/>
  <c r="J396" i="1"/>
  <c r="K396" i="1"/>
  <c r="L396" i="1"/>
  <c r="M396" i="1"/>
  <c r="D397" i="1"/>
  <c r="E397" i="1"/>
  <c r="F397" i="1"/>
  <c r="G397" i="1"/>
  <c r="H397" i="1"/>
  <c r="I397" i="1"/>
  <c r="J397" i="1"/>
  <c r="K397" i="1"/>
  <c r="L397" i="1"/>
  <c r="M397" i="1"/>
  <c r="D398" i="1"/>
  <c r="E398" i="1"/>
  <c r="F398" i="1"/>
  <c r="G398" i="1"/>
  <c r="H398" i="1"/>
  <c r="I398" i="1"/>
  <c r="J398" i="1"/>
  <c r="K398" i="1"/>
  <c r="L398" i="1"/>
  <c r="M398" i="1"/>
  <c r="D399" i="1"/>
  <c r="E399" i="1"/>
  <c r="F399" i="1"/>
  <c r="G399" i="1"/>
  <c r="H399" i="1"/>
  <c r="I399" i="1"/>
  <c r="J399" i="1"/>
  <c r="K399" i="1"/>
  <c r="L399" i="1"/>
  <c r="M399" i="1"/>
  <c r="D400" i="1"/>
  <c r="E400" i="1"/>
  <c r="F400" i="1"/>
  <c r="G400" i="1"/>
  <c r="H400" i="1"/>
  <c r="I400" i="1"/>
  <c r="J400" i="1"/>
  <c r="K400" i="1"/>
  <c r="L400" i="1"/>
  <c r="M400" i="1"/>
  <c r="D401" i="1"/>
  <c r="E401" i="1"/>
  <c r="F401" i="1"/>
  <c r="G401" i="1"/>
  <c r="H401" i="1"/>
  <c r="I401" i="1"/>
  <c r="J401" i="1"/>
  <c r="K401" i="1"/>
  <c r="L401" i="1"/>
  <c r="M401" i="1"/>
  <c r="D402" i="1"/>
  <c r="E402" i="1"/>
  <c r="F402" i="1"/>
  <c r="G402" i="1"/>
  <c r="H402" i="1"/>
  <c r="I402" i="1"/>
  <c r="J402" i="1"/>
  <c r="K402" i="1"/>
  <c r="L402" i="1"/>
  <c r="M402" i="1"/>
  <c r="D403" i="1"/>
  <c r="E403" i="1"/>
  <c r="F403" i="1"/>
  <c r="G403" i="1"/>
  <c r="H403" i="1"/>
  <c r="I403" i="1"/>
  <c r="J403" i="1"/>
  <c r="K403" i="1"/>
  <c r="L403" i="1"/>
  <c r="M403" i="1"/>
  <c r="D404" i="1"/>
  <c r="E404" i="1"/>
  <c r="F404" i="1"/>
  <c r="G404" i="1"/>
  <c r="H404" i="1"/>
  <c r="I404" i="1"/>
  <c r="J404" i="1"/>
  <c r="K404" i="1"/>
  <c r="L404" i="1"/>
  <c r="M404" i="1"/>
  <c r="D405" i="1"/>
  <c r="E405" i="1"/>
  <c r="F405" i="1"/>
  <c r="G405" i="1"/>
  <c r="H405" i="1"/>
  <c r="I405" i="1"/>
  <c r="J405" i="1"/>
  <c r="K405" i="1"/>
  <c r="L405" i="1"/>
  <c r="M405" i="1"/>
  <c r="D406" i="1"/>
  <c r="E406" i="1"/>
  <c r="F406" i="1"/>
  <c r="G406" i="1"/>
  <c r="H406" i="1"/>
  <c r="I406" i="1"/>
  <c r="J406" i="1"/>
  <c r="K406" i="1"/>
  <c r="L406" i="1"/>
  <c r="M406" i="1"/>
  <c r="D407" i="1"/>
  <c r="E407" i="1"/>
  <c r="F407" i="1"/>
  <c r="G407" i="1"/>
  <c r="H407" i="1"/>
  <c r="I407" i="1"/>
  <c r="J407" i="1"/>
  <c r="K407" i="1"/>
  <c r="L407" i="1"/>
  <c r="M407" i="1"/>
  <c r="D408" i="1"/>
  <c r="E408" i="1"/>
  <c r="F408" i="1"/>
  <c r="G408" i="1"/>
  <c r="H408" i="1"/>
  <c r="I408" i="1"/>
  <c r="J408" i="1"/>
  <c r="K408" i="1"/>
  <c r="L408" i="1"/>
  <c r="M408" i="1"/>
  <c r="D409" i="1"/>
  <c r="E409" i="1"/>
  <c r="F409" i="1"/>
  <c r="G409" i="1"/>
  <c r="H409" i="1"/>
  <c r="I409" i="1"/>
  <c r="J409" i="1"/>
  <c r="K409" i="1"/>
  <c r="L409" i="1"/>
  <c r="M409" i="1"/>
  <c r="D410" i="1"/>
  <c r="E410" i="1"/>
  <c r="F410" i="1"/>
  <c r="G410" i="1"/>
  <c r="H410" i="1"/>
  <c r="I410" i="1"/>
  <c r="J410" i="1"/>
  <c r="K410" i="1"/>
  <c r="L410" i="1"/>
  <c r="M410" i="1"/>
  <c r="D411" i="1"/>
  <c r="E411" i="1"/>
  <c r="F411" i="1"/>
  <c r="G411" i="1"/>
  <c r="H411" i="1"/>
  <c r="I411" i="1"/>
  <c r="J411" i="1"/>
  <c r="K411" i="1"/>
  <c r="L411" i="1"/>
  <c r="M411" i="1"/>
  <c r="D412" i="1"/>
  <c r="E412" i="1"/>
  <c r="F412" i="1"/>
  <c r="G412" i="1"/>
  <c r="H412" i="1"/>
  <c r="I412" i="1"/>
  <c r="J412" i="1"/>
  <c r="K412" i="1"/>
  <c r="L412" i="1"/>
  <c r="M412" i="1"/>
  <c r="D413" i="1"/>
  <c r="E413" i="1"/>
  <c r="F413" i="1"/>
  <c r="G413" i="1"/>
  <c r="H413" i="1"/>
  <c r="I413" i="1"/>
  <c r="J413" i="1"/>
  <c r="K413" i="1"/>
  <c r="L413" i="1"/>
  <c r="M413" i="1"/>
  <c r="D414" i="1"/>
  <c r="E414" i="1"/>
  <c r="F414" i="1"/>
  <c r="G414" i="1"/>
  <c r="H414" i="1"/>
  <c r="I414" i="1"/>
  <c r="J414" i="1"/>
  <c r="K414" i="1"/>
  <c r="L414" i="1"/>
  <c r="M414" i="1"/>
  <c r="D415" i="1"/>
  <c r="E415" i="1"/>
  <c r="F415" i="1"/>
  <c r="G415" i="1"/>
  <c r="H415" i="1"/>
  <c r="I415" i="1"/>
  <c r="J415" i="1"/>
  <c r="K415" i="1"/>
  <c r="L415" i="1"/>
  <c r="M415" i="1"/>
  <c r="D416" i="1"/>
  <c r="E416" i="1"/>
  <c r="F416" i="1"/>
  <c r="G416" i="1"/>
  <c r="H416" i="1"/>
  <c r="I416" i="1"/>
  <c r="J416" i="1"/>
  <c r="K416" i="1"/>
  <c r="L416" i="1"/>
  <c r="M416" i="1"/>
  <c r="D417" i="1"/>
  <c r="E417" i="1"/>
  <c r="F417" i="1"/>
  <c r="G417" i="1"/>
  <c r="H417" i="1"/>
  <c r="I417" i="1"/>
  <c r="J417" i="1"/>
  <c r="K417" i="1"/>
  <c r="L417" i="1"/>
  <c r="M417" i="1"/>
  <c r="D418" i="1"/>
  <c r="E418" i="1"/>
  <c r="F418" i="1"/>
  <c r="G418" i="1"/>
  <c r="H418" i="1"/>
  <c r="I418" i="1"/>
  <c r="J418" i="1"/>
  <c r="K418" i="1"/>
  <c r="L418" i="1"/>
  <c r="M418" i="1"/>
  <c r="D419" i="1"/>
  <c r="E419" i="1"/>
  <c r="F419" i="1"/>
  <c r="G419" i="1"/>
  <c r="H419" i="1"/>
  <c r="I419" i="1"/>
  <c r="J419" i="1"/>
  <c r="K419" i="1"/>
  <c r="L419" i="1"/>
  <c r="M419" i="1"/>
  <c r="D420" i="1"/>
  <c r="E420" i="1"/>
  <c r="F420" i="1"/>
  <c r="G420" i="1"/>
  <c r="H420" i="1"/>
  <c r="I420" i="1"/>
  <c r="J420" i="1"/>
  <c r="K420" i="1"/>
  <c r="L420" i="1"/>
  <c r="M420" i="1"/>
  <c r="D421" i="1"/>
  <c r="E421" i="1"/>
  <c r="F421" i="1"/>
  <c r="G421" i="1"/>
  <c r="H421" i="1"/>
  <c r="I421" i="1"/>
  <c r="J421" i="1"/>
  <c r="K421" i="1"/>
  <c r="L421" i="1"/>
  <c r="M421" i="1"/>
  <c r="D422" i="1"/>
  <c r="E422" i="1"/>
  <c r="F422" i="1"/>
  <c r="G422" i="1"/>
  <c r="H422" i="1"/>
  <c r="I422" i="1"/>
  <c r="J422" i="1"/>
  <c r="K422" i="1"/>
  <c r="L422" i="1"/>
  <c r="M422" i="1"/>
  <c r="D423" i="1"/>
  <c r="E423" i="1"/>
  <c r="F423" i="1"/>
  <c r="G423" i="1"/>
  <c r="H423" i="1"/>
  <c r="I423" i="1"/>
  <c r="J423" i="1"/>
  <c r="K423" i="1"/>
  <c r="L423" i="1"/>
  <c r="M423" i="1"/>
  <c r="D424" i="1"/>
  <c r="E424" i="1"/>
  <c r="F424" i="1"/>
  <c r="G424" i="1"/>
  <c r="H424" i="1"/>
  <c r="I424" i="1"/>
  <c r="J424" i="1"/>
  <c r="K424" i="1"/>
  <c r="L424" i="1"/>
  <c r="M424" i="1"/>
  <c r="D425" i="1"/>
  <c r="E425" i="1"/>
  <c r="F425" i="1"/>
  <c r="G425" i="1"/>
  <c r="H425" i="1"/>
  <c r="I425" i="1"/>
  <c r="J425" i="1"/>
  <c r="K425" i="1"/>
  <c r="L425" i="1"/>
  <c r="M425" i="1"/>
  <c r="D426" i="1"/>
  <c r="E426" i="1"/>
  <c r="F426" i="1"/>
  <c r="G426" i="1"/>
  <c r="H426" i="1"/>
  <c r="I426" i="1"/>
  <c r="J426" i="1"/>
  <c r="K426" i="1"/>
  <c r="L426" i="1"/>
  <c r="M426" i="1"/>
  <c r="D427" i="1"/>
  <c r="E427" i="1"/>
  <c r="F427" i="1"/>
  <c r="G427" i="1"/>
  <c r="H427" i="1"/>
  <c r="I427" i="1"/>
  <c r="J427" i="1"/>
  <c r="K427" i="1"/>
  <c r="L427" i="1"/>
  <c r="M427" i="1"/>
  <c r="D428" i="1"/>
  <c r="E428" i="1"/>
  <c r="F428" i="1"/>
  <c r="G428" i="1"/>
  <c r="H428" i="1"/>
  <c r="I428" i="1"/>
  <c r="J428" i="1"/>
  <c r="K428" i="1"/>
  <c r="L428" i="1"/>
  <c r="M428" i="1"/>
  <c r="D429" i="1"/>
  <c r="E429" i="1"/>
  <c r="F429" i="1"/>
  <c r="G429" i="1"/>
  <c r="H429" i="1"/>
  <c r="I429" i="1"/>
  <c r="J429" i="1"/>
  <c r="K429" i="1"/>
  <c r="L429" i="1"/>
  <c r="M429" i="1"/>
  <c r="D430" i="1"/>
  <c r="E430" i="1"/>
  <c r="F430" i="1"/>
  <c r="G430" i="1"/>
  <c r="H430" i="1"/>
  <c r="I430" i="1"/>
  <c r="J430" i="1"/>
  <c r="K430" i="1"/>
  <c r="L430" i="1"/>
  <c r="M430" i="1"/>
  <c r="D431" i="1"/>
  <c r="E431" i="1"/>
  <c r="F431" i="1"/>
  <c r="G431" i="1"/>
  <c r="H431" i="1"/>
  <c r="I431" i="1"/>
  <c r="J431" i="1"/>
  <c r="K431" i="1"/>
  <c r="L431" i="1"/>
  <c r="M431" i="1"/>
  <c r="D432" i="1"/>
  <c r="E432" i="1"/>
  <c r="F432" i="1"/>
  <c r="G432" i="1"/>
  <c r="H432" i="1"/>
  <c r="I432" i="1"/>
  <c r="J432" i="1"/>
  <c r="K432" i="1"/>
  <c r="L432" i="1"/>
  <c r="M432" i="1"/>
  <c r="D433" i="1"/>
  <c r="E433" i="1"/>
  <c r="F433" i="1"/>
  <c r="G433" i="1"/>
  <c r="H433" i="1"/>
  <c r="I433" i="1"/>
  <c r="J433" i="1"/>
  <c r="K433" i="1"/>
  <c r="L433" i="1"/>
  <c r="M433" i="1"/>
  <c r="D434" i="1"/>
  <c r="E434" i="1"/>
  <c r="F434" i="1"/>
  <c r="G434" i="1"/>
  <c r="H434" i="1"/>
  <c r="I434" i="1"/>
  <c r="J434" i="1"/>
  <c r="K434" i="1"/>
  <c r="L434" i="1"/>
  <c r="M434" i="1"/>
  <c r="D435" i="1"/>
  <c r="E435" i="1"/>
  <c r="F435" i="1"/>
  <c r="G435" i="1"/>
  <c r="H435" i="1"/>
  <c r="I435" i="1"/>
  <c r="J435" i="1"/>
  <c r="K435" i="1"/>
  <c r="L435" i="1"/>
  <c r="M435" i="1"/>
  <c r="D436" i="1"/>
  <c r="E436" i="1"/>
  <c r="F436" i="1"/>
  <c r="G436" i="1"/>
  <c r="H436" i="1"/>
  <c r="I436" i="1"/>
  <c r="J436" i="1"/>
  <c r="K436" i="1"/>
  <c r="L436" i="1"/>
  <c r="M436" i="1"/>
  <c r="D437" i="1"/>
  <c r="E437" i="1"/>
  <c r="F437" i="1"/>
  <c r="G437" i="1"/>
  <c r="H437" i="1"/>
  <c r="I437" i="1"/>
  <c r="J437" i="1"/>
  <c r="K437" i="1"/>
  <c r="L437" i="1"/>
  <c r="M437" i="1"/>
  <c r="D438" i="1"/>
  <c r="E438" i="1"/>
  <c r="F438" i="1"/>
  <c r="G438" i="1"/>
  <c r="H438" i="1"/>
  <c r="I438" i="1"/>
  <c r="J438" i="1"/>
  <c r="K438" i="1"/>
  <c r="L438" i="1"/>
  <c r="M438" i="1"/>
  <c r="D439" i="1"/>
  <c r="E439" i="1"/>
  <c r="F439" i="1"/>
  <c r="G439" i="1"/>
  <c r="H439" i="1"/>
  <c r="I439" i="1"/>
  <c r="J439" i="1"/>
  <c r="K439" i="1"/>
  <c r="L439" i="1"/>
  <c r="M439" i="1"/>
  <c r="D440" i="1"/>
  <c r="E440" i="1"/>
  <c r="F440" i="1"/>
  <c r="G440" i="1"/>
  <c r="H440" i="1"/>
  <c r="I440" i="1"/>
  <c r="J440" i="1"/>
  <c r="K440" i="1"/>
  <c r="L440" i="1"/>
  <c r="M440" i="1"/>
  <c r="D441" i="1"/>
  <c r="E441" i="1"/>
  <c r="F441" i="1"/>
  <c r="G441" i="1"/>
  <c r="H441" i="1"/>
  <c r="I441" i="1"/>
  <c r="J441" i="1"/>
  <c r="K441" i="1"/>
  <c r="L441" i="1"/>
  <c r="M441" i="1"/>
  <c r="D442" i="1"/>
  <c r="E442" i="1"/>
  <c r="F442" i="1"/>
  <c r="G442" i="1"/>
  <c r="H442" i="1"/>
  <c r="I442" i="1"/>
  <c r="J442" i="1"/>
  <c r="K442" i="1"/>
  <c r="L442" i="1"/>
  <c r="M442" i="1"/>
  <c r="D443" i="1"/>
  <c r="E443" i="1"/>
  <c r="F443" i="1"/>
  <c r="G443" i="1"/>
  <c r="H443" i="1"/>
  <c r="I443" i="1"/>
  <c r="J443" i="1"/>
  <c r="K443" i="1"/>
  <c r="L443" i="1"/>
  <c r="M443" i="1"/>
  <c r="D444" i="1"/>
  <c r="E444" i="1"/>
  <c r="F444" i="1"/>
  <c r="G444" i="1"/>
  <c r="H444" i="1"/>
  <c r="I444" i="1"/>
  <c r="J444" i="1"/>
  <c r="K444" i="1"/>
  <c r="L444" i="1"/>
  <c r="M444" i="1"/>
  <c r="D445" i="1"/>
  <c r="E445" i="1"/>
  <c r="F445" i="1"/>
  <c r="G445" i="1"/>
  <c r="H445" i="1"/>
  <c r="I445" i="1"/>
  <c r="J445" i="1"/>
  <c r="K445" i="1"/>
  <c r="L445" i="1"/>
  <c r="M445" i="1"/>
  <c r="D446" i="1"/>
  <c r="E446" i="1"/>
  <c r="F446" i="1"/>
  <c r="G446" i="1"/>
  <c r="H446" i="1"/>
  <c r="I446" i="1"/>
  <c r="J446" i="1"/>
  <c r="K446" i="1"/>
  <c r="L446" i="1"/>
  <c r="M446" i="1"/>
  <c r="D447" i="1"/>
  <c r="E447" i="1"/>
  <c r="F447" i="1"/>
  <c r="G447" i="1"/>
  <c r="H447" i="1"/>
  <c r="I447" i="1"/>
  <c r="J447" i="1"/>
  <c r="K447" i="1"/>
  <c r="L447" i="1"/>
  <c r="M447" i="1"/>
  <c r="D448" i="1"/>
  <c r="E448" i="1"/>
  <c r="F448" i="1"/>
  <c r="G448" i="1"/>
  <c r="H448" i="1"/>
  <c r="I448" i="1"/>
  <c r="J448" i="1"/>
  <c r="K448" i="1"/>
  <c r="L448" i="1"/>
  <c r="M448" i="1"/>
  <c r="D449" i="1"/>
  <c r="E449" i="1"/>
  <c r="F449" i="1"/>
  <c r="G449" i="1"/>
  <c r="H449" i="1"/>
  <c r="I449" i="1"/>
  <c r="J449" i="1"/>
  <c r="K449" i="1"/>
  <c r="L449" i="1"/>
  <c r="M449" i="1"/>
  <c r="D450" i="1"/>
  <c r="E450" i="1"/>
  <c r="F450" i="1"/>
  <c r="G450" i="1"/>
  <c r="H450" i="1"/>
  <c r="I450" i="1"/>
  <c r="J450" i="1"/>
  <c r="K450" i="1"/>
  <c r="L450" i="1"/>
  <c r="M450" i="1"/>
  <c r="D451" i="1"/>
  <c r="E451" i="1"/>
  <c r="F451" i="1"/>
  <c r="G451" i="1"/>
  <c r="H451" i="1"/>
  <c r="I451" i="1"/>
  <c r="J451" i="1"/>
  <c r="K451" i="1"/>
  <c r="L451" i="1"/>
  <c r="M451" i="1"/>
  <c r="D452" i="1"/>
  <c r="E452" i="1"/>
  <c r="F452" i="1"/>
  <c r="G452" i="1"/>
  <c r="H452" i="1"/>
  <c r="I452" i="1"/>
  <c r="J452" i="1"/>
  <c r="K452" i="1"/>
  <c r="L452" i="1"/>
  <c r="M452" i="1"/>
  <c r="D453" i="1"/>
  <c r="E453" i="1"/>
  <c r="F453" i="1"/>
  <c r="G453" i="1"/>
  <c r="H453" i="1"/>
  <c r="I453" i="1"/>
  <c r="J453" i="1"/>
  <c r="K453" i="1"/>
  <c r="L453" i="1"/>
  <c r="M453" i="1"/>
  <c r="D454" i="1"/>
  <c r="E454" i="1"/>
  <c r="F454" i="1"/>
  <c r="G454" i="1"/>
  <c r="H454" i="1"/>
  <c r="I454" i="1"/>
  <c r="J454" i="1"/>
  <c r="K454" i="1"/>
  <c r="L454" i="1"/>
  <c r="M454" i="1"/>
  <c r="D455" i="1"/>
  <c r="E455" i="1"/>
  <c r="F455" i="1"/>
  <c r="G455" i="1"/>
  <c r="H455" i="1"/>
  <c r="I455" i="1"/>
  <c r="J455" i="1"/>
  <c r="K455" i="1"/>
  <c r="L455" i="1"/>
  <c r="M455" i="1"/>
  <c r="D456" i="1"/>
  <c r="E456" i="1"/>
  <c r="F456" i="1"/>
  <c r="G456" i="1"/>
  <c r="H456" i="1"/>
  <c r="I456" i="1"/>
  <c r="J456" i="1"/>
  <c r="K456" i="1"/>
  <c r="L456" i="1"/>
  <c r="M456" i="1"/>
  <c r="D457" i="1"/>
  <c r="E457" i="1"/>
  <c r="F457" i="1"/>
  <c r="G457" i="1"/>
  <c r="H457" i="1"/>
  <c r="I457" i="1"/>
  <c r="J457" i="1"/>
  <c r="K457" i="1"/>
  <c r="L457" i="1"/>
  <c r="M457" i="1"/>
  <c r="D458" i="1"/>
  <c r="E458" i="1"/>
  <c r="F458" i="1"/>
  <c r="G458" i="1"/>
  <c r="H458" i="1"/>
  <c r="I458" i="1"/>
  <c r="J458" i="1"/>
  <c r="K458" i="1"/>
  <c r="L458" i="1"/>
  <c r="M458" i="1"/>
  <c r="D459" i="1"/>
  <c r="E459" i="1"/>
  <c r="F459" i="1"/>
  <c r="G459" i="1"/>
  <c r="H459" i="1"/>
  <c r="I459" i="1"/>
  <c r="J459" i="1"/>
  <c r="K459" i="1"/>
  <c r="L459" i="1"/>
  <c r="M459" i="1"/>
  <c r="D460" i="1"/>
  <c r="E460" i="1"/>
  <c r="F460" i="1"/>
  <c r="G460" i="1"/>
  <c r="H460" i="1"/>
  <c r="I460" i="1"/>
  <c r="J460" i="1"/>
  <c r="K460" i="1"/>
  <c r="L460" i="1"/>
  <c r="M460" i="1"/>
  <c r="D461" i="1"/>
  <c r="E461" i="1"/>
  <c r="F461" i="1"/>
  <c r="G461" i="1"/>
  <c r="H461" i="1"/>
  <c r="I461" i="1"/>
  <c r="J461" i="1"/>
  <c r="K461" i="1"/>
  <c r="L461" i="1"/>
  <c r="M461" i="1"/>
  <c r="D462" i="1"/>
  <c r="E462" i="1"/>
  <c r="F462" i="1"/>
  <c r="G462" i="1"/>
  <c r="H462" i="1"/>
  <c r="I462" i="1"/>
  <c r="J462" i="1"/>
  <c r="K462" i="1"/>
  <c r="L462" i="1"/>
  <c r="M462" i="1"/>
  <c r="D463" i="1"/>
  <c r="E463" i="1"/>
  <c r="F463" i="1"/>
  <c r="G463" i="1"/>
  <c r="H463" i="1"/>
  <c r="I463" i="1"/>
  <c r="J463" i="1"/>
  <c r="K463" i="1"/>
  <c r="L463" i="1"/>
  <c r="M463" i="1"/>
  <c r="D464" i="1"/>
  <c r="E464" i="1"/>
  <c r="F464" i="1"/>
  <c r="G464" i="1"/>
  <c r="H464" i="1"/>
  <c r="I464" i="1"/>
  <c r="J464" i="1"/>
  <c r="K464" i="1"/>
  <c r="L464" i="1"/>
  <c r="M464" i="1"/>
  <c r="D465" i="1"/>
  <c r="E465" i="1"/>
  <c r="F465" i="1"/>
  <c r="G465" i="1"/>
  <c r="H465" i="1"/>
  <c r="I465" i="1"/>
  <c r="J465" i="1"/>
  <c r="K465" i="1"/>
  <c r="L465" i="1"/>
  <c r="M465" i="1"/>
  <c r="D466" i="1"/>
  <c r="E466" i="1"/>
  <c r="F466" i="1"/>
  <c r="G466" i="1"/>
  <c r="H466" i="1"/>
  <c r="I466" i="1"/>
  <c r="J466" i="1"/>
  <c r="K466" i="1"/>
  <c r="L466" i="1"/>
  <c r="M466" i="1"/>
  <c r="D467" i="1"/>
  <c r="E467" i="1"/>
  <c r="F467" i="1"/>
  <c r="G467" i="1"/>
  <c r="H467" i="1"/>
  <c r="I467" i="1"/>
  <c r="J467" i="1"/>
  <c r="K467" i="1"/>
  <c r="L467" i="1"/>
  <c r="M467" i="1"/>
  <c r="D468" i="1"/>
  <c r="E468" i="1"/>
  <c r="F468" i="1"/>
  <c r="G468" i="1"/>
  <c r="H468" i="1"/>
  <c r="I468" i="1"/>
  <c r="J468" i="1"/>
  <c r="K468" i="1"/>
  <c r="L468" i="1"/>
  <c r="M468" i="1"/>
  <c r="D469" i="1"/>
  <c r="E469" i="1"/>
  <c r="F469" i="1"/>
  <c r="G469" i="1"/>
  <c r="H469" i="1"/>
  <c r="I469" i="1"/>
  <c r="J469" i="1"/>
  <c r="K469" i="1"/>
  <c r="L469" i="1"/>
  <c r="M469" i="1"/>
  <c r="D470" i="1"/>
  <c r="E470" i="1"/>
  <c r="F470" i="1"/>
  <c r="G470" i="1"/>
  <c r="H470" i="1"/>
  <c r="I470" i="1"/>
  <c r="J470" i="1"/>
  <c r="K470" i="1"/>
  <c r="L470" i="1"/>
  <c r="M470" i="1"/>
  <c r="D471" i="1"/>
  <c r="E471" i="1"/>
  <c r="F471" i="1"/>
  <c r="G471" i="1"/>
  <c r="H471" i="1"/>
  <c r="I471" i="1"/>
  <c r="J471" i="1"/>
  <c r="K471" i="1"/>
  <c r="L471" i="1"/>
  <c r="M471" i="1"/>
  <c r="D472" i="1"/>
  <c r="E472" i="1"/>
  <c r="F472" i="1"/>
  <c r="G472" i="1"/>
  <c r="H472" i="1"/>
  <c r="I472" i="1"/>
  <c r="J472" i="1"/>
  <c r="K472" i="1"/>
  <c r="L472" i="1"/>
  <c r="M472" i="1"/>
  <c r="D473" i="1"/>
  <c r="E473" i="1"/>
  <c r="F473" i="1"/>
  <c r="G473" i="1"/>
  <c r="H473" i="1"/>
  <c r="I473" i="1"/>
  <c r="J473" i="1"/>
  <c r="K473" i="1"/>
  <c r="L473" i="1"/>
  <c r="M473" i="1"/>
  <c r="D474" i="1"/>
  <c r="E474" i="1"/>
  <c r="F474" i="1"/>
  <c r="G474" i="1"/>
  <c r="H474" i="1"/>
  <c r="I474" i="1"/>
  <c r="J474" i="1"/>
  <c r="K474" i="1"/>
  <c r="L474" i="1"/>
  <c r="M474" i="1"/>
  <c r="D475" i="1"/>
  <c r="E475" i="1"/>
  <c r="F475" i="1"/>
  <c r="G475" i="1"/>
  <c r="H475" i="1"/>
  <c r="I475" i="1"/>
  <c r="J475" i="1"/>
  <c r="K475" i="1"/>
  <c r="L475" i="1"/>
  <c r="M475" i="1"/>
  <c r="D476" i="1"/>
  <c r="E476" i="1"/>
  <c r="F476" i="1"/>
  <c r="G476" i="1"/>
  <c r="H476" i="1"/>
  <c r="I476" i="1"/>
  <c r="J476" i="1"/>
  <c r="K476" i="1"/>
  <c r="L476" i="1"/>
  <c r="M476" i="1"/>
  <c r="D477" i="1"/>
  <c r="E477" i="1"/>
  <c r="F477" i="1"/>
  <c r="G477" i="1"/>
  <c r="H477" i="1"/>
  <c r="I477" i="1"/>
  <c r="J477" i="1"/>
  <c r="K477" i="1"/>
  <c r="L477" i="1"/>
  <c r="M477" i="1"/>
  <c r="D478" i="1"/>
  <c r="E478" i="1"/>
  <c r="F478" i="1"/>
  <c r="G478" i="1"/>
  <c r="H478" i="1"/>
  <c r="I478" i="1"/>
  <c r="J478" i="1"/>
  <c r="K478" i="1"/>
  <c r="L478" i="1"/>
  <c r="M478" i="1"/>
  <c r="D479" i="1"/>
  <c r="E479" i="1"/>
  <c r="F479" i="1"/>
  <c r="G479" i="1"/>
  <c r="H479" i="1"/>
  <c r="I479" i="1"/>
  <c r="J479" i="1"/>
  <c r="K479" i="1"/>
  <c r="L479" i="1"/>
  <c r="M479" i="1"/>
  <c r="D480" i="1"/>
  <c r="E480" i="1"/>
  <c r="F480" i="1"/>
  <c r="G480" i="1"/>
  <c r="H480" i="1"/>
  <c r="I480" i="1"/>
  <c r="J480" i="1"/>
  <c r="K480" i="1"/>
  <c r="L480" i="1"/>
  <c r="M480" i="1"/>
  <c r="D481" i="1"/>
  <c r="E481" i="1"/>
  <c r="F481" i="1"/>
  <c r="G481" i="1"/>
  <c r="H481" i="1"/>
  <c r="I481" i="1"/>
  <c r="J481" i="1"/>
  <c r="K481" i="1"/>
  <c r="L481" i="1"/>
  <c r="M481" i="1"/>
  <c r="D482" i="1"/>
  <c r="E482" i="1"/>
  <c r="F482" i="1"/>
  <c r="G482" i="1"/>
  <c r="H482" i="1"/>
  <c r="I482" i="1"/>
  <c r="J482" i="1"/>
  <c r="K482" i="1"/>
  <c r="L482" i="1"/>
  <c r="M482" i="1"/>
  <c r="D483" i="1"/>
  <c r="E483" i="1"/>
  <c r="F483" i="1"/>
  <c r="G483" i="1"/>
  <c r="H483" i="1"/>
  <c r="I483" i="1"/>
  <c r="J483" i="1"/>
  <c r="K483" i="1"/>
  <c r="L483" i="1"/>
  <c r="M483" i="1"/>
  <c r="D484" i="1"/>
  <c r="E484" i="1"/>
  <c r="F484" i="1"/>
  <c r="G484" i="1"/>
  <c r="H484" i="1"/>
  <c r="I484" i="1"/>
  <c r="J484" i="1"/>
  <c r="K484" i="1"/>
  <c r="L484" i="1"/>
  <c r="M484" i="1"/>
  <c r="D485" i="1"/>
  <c r="E485" i="1"/>
  <c r="F485" i="1"/>
  <c r="G485" i="1"/>
  <c r="H485" i="1"/>
  <c r="I485" i="1"/>
  <c r="J485" i="1"/>
  <c r="K485" i="1"/>
  <c r="L485" i="1"/>
  <c r="M485" i="1"/>
  <c r="D486" i="1"/>
  <c r="E486" i="1"/>
  <c r="F486" i="1"/>
  <c r="G486" i="1"/>
  <c r="H486" i="1"/>
  <c r="I486" i="1"/>
  <c r="J486" i="1"/>
  <c r="K486" i="1"/>
  <c r="L486" i="1"/>
  <c r="M486" i="1"/>
  <c r="D487" i="1"/>
  <c r="E487" i="1"/>
  <c r="F487" i="1"/>
  <c r="G487" i="1"/>
  <c r="H487" i="1"/>
  <c r="I487" i="1"/>
  <c r="J487" i="1"/>
  <c r="K487" i="1"/>
  <c r="L487" i="1"/>
  <c r="M487" i="1"/>
  <c r="D488" i="1"/>
  <c r="E488" i="1"/>
  <c r="F488" i="1"/>
  <c r="G488" i="1"/>
  <c r="H488" i="1"/>
  <c r="I488" i="1"/>
  <c r="J488" i="1"/>
  <c r="K488" i="1"/>
  <c r="L488" i="1"/>
  <c r="M488" i="1"/>
  <c r="D489" i="1"/>
  <c r="E489" i="1"/>
  <c r="F489" i="1"/>
  <c r="G489" i="1"/>
  <c r="H489" i="1"/>
  <c r="I489" i="1"/>
  <c r="J489" i="1"/>
  <c r="K489" i="1"/>
  <c r="L489" i="1"/>
  <c r="M489" i="1"/>
  <c r="D490" i="1"/>
  <c r="E490" i="1"/>
  <c r="F490" i="1"/>
  <c r="G490" i="1"/>
  <c r="H490" i="1"/>
  <c r="I490" i="1"/>
  <c r="J490" i="1"/>
  <c r="K490" i="1"/>
  <c r="L490" i="1"/>
  <c r="M490" i="1"/>
  <c r="D491" i="1"/>
  <c r="E491" i="1"/>
  <c r="F491" i="1"/>
  <c r="G491" i="1"/>
  <c r="H491" i="1"/>
  <c r="I491" i="1"/>
  <c r="J491" i="1"/>
  <c r="K491" i="1"/>
  <c r="L491" i="1"/>
  <c r="M491" i="1"/>
  <c r="D492" i="1"/>
  <c r="E492" i="1"/>
  <c r="F492" i="1"/>
  <c r="G492" i="1"/>
  <c r="H492" i="1"/>
  <c r="I492" i="1"/>
  <c r="J492" i="1"/>
  <c r="K492" i="1"/>
  <c r="L492" i="1"/>
  <c r="M492" i="1"/>
  <c r="D493" i="1"/>
  <c r="E493" i="1"/>
  <c r="F493" i="1"/>
  <c r="G493" i="1"/>
  <c r="H493" i="1"/>
  <c r="I493" i="1"/>
  <c r="J493" i="1"/>
  <c r="K493" i="1"/>
  <c r="L493" i="1"/>
  <c r="M493" i="1"/>
  <c r="D494" i="1"/>
  <c r="E494" i="1"/>
  <c r="F494" i="1"/>
  <c r="G494" i="1"/>
  <c r="H494" i="1"/>
  <c r="I494" i="1"/>
  <c r="J494" i="1"/>
  <c r="K494" i="1"/>
  <c r="L494" i="1"/>
  <c r="M494" i="1"/>
  <c r="D495" i="1"/>
  <c r="E495" i="1"/>
  <c r="F495" i="1"/>
  <c r="G495" i="1"/>
  <c r="H495" i="1"/>
  <c r="I495" i="1"/>
  <c r="J495" i="1"/>
  <c r="K495" i="1"/>
  <c r="L495" i="1"/>
  <c r="M495" i="1"/>
  <c r="D496" i="1"/>
  <c r="E496" i="1"/>
  <c r="F496" i="1"/>
  <c r="G496" i="1"/>
  <c r="H496" i="1"/>
  <c r="I496" i="1"/>
  <c r="J496" i="1"/>
  <c r="K496" i="1"/>
  <c r="L496" i="1"/>
  <c r="M496" i="1"/>
  <c r="D497" i="1"/>
  <c r="E497" i="1"/>
  <c r="F497" i="1"/>
  <c r="G497" i="1"/>
  <c r="H497" i="1"/>
  <c r="I497" i="1"/>
  <c r="J497" i="1"/>
  <c r="K497" i="1"/>
  <c r="L497" i="1"/>
  <c r="M497" i="1"/>
  <c r="D498" i="1"/>
  <c r="E498" i="1"/>
  <c r="F498" i="1"/>
  <c r="G498" i="1"/>
  <c r="H498" i="1"/>
  <c r="I498" i="1"/>
  <c r="J498" i="1"/>
  <c r="K498" i="1"/>
  <c r="L498" i="1"/>
  <c r="M498" i="1"/>
  <c r="D499" i="1"/>
  <c r="E499" i="1"/>
  <c r="F499" i="1"/>
  <c r="G499" i="1"/>
  <c r="H499" i="1"/>
  <c r="I499" i="1"/>
  <c r="J499" i="1"/>
  <c r="K499" i="1"/>
  <c r="L499" i="1"/>
  <c r="M499" i="1"/>
  <c r="D500" i="1"/>
  <c r="E500" i="1"/>
  <c r="F500" i="1"/>
  <c r="G500" i="1"/>
  <c r="H500" i="1"/>
  <c r="I500" i="1"/>
  <c r="J500" i="1"/>
  <c r="K500" i="1"/>
  <c r="L500" i="1"/>
  <c r="M500" i="1"/>
  <c r="D501" i="1"/>
  <c r="E501" i="1"/>
  <c r="F501" i="1"/>
  <c r="G501" i="1"/>
  <c r="H501" i="1"/>
  <c r="I501" i="1"/>
  <c r="J501" i="1"/>
  <c r="K501" i="1"/>
  <c r="L501" i="1"/>
  <c r="M501" i="1"/>
  <c r="D502" i="1"/>
  <c r="E502" i="1"/>
  <c r="F502" i="1"/>
  <c r="G502" i="1"/>
  <c r="H502" i="1"/>
  <c r="I502" i="1"/>
  <c r="J502" i="1"/>
  <c r="K502" i="1"/>
  <c r="L502" i="1"/>
  <c r="M502" i="1"/>
  <c r="D503" i="1"/>
  <c r="E503" i="1"/>
  <c r="F503" i="1"/>
  <c r="G503" i="1"/>
  <c r="H503" i="1"/>
  <c r="I503" i="1"/>
  <c r="J503" i="1"/>
  <c r="K503" i="1"/>
  <c r="L503" i="1"/>
  <c r="M503" i="1"/>
  <c r="D504" i="1"/>
  <c r="E504" i="1"/>
  <c r="F504" i="1"/>
  <c r="G504" i="1"/>
  <c r="H504" i="1"/>
  <c r="I504" i="1"/>
  <c r="J504" i="1"/>
  <c r="K504" i="1"/>
  <c r="L504" i="1"/>
  <c r="M504" i="1"/>
  <c r="D505" i="1"/>
  <c r="E505" i="1"/>
  <c r="F505" i="1"/>
  <c r="G505" i="1"/>
  <c r="H505" i="1"/>
  <c r="I505" i="1"/>
  <c r="J505" i="1"/>
  <c r="K505" i="1"/>
  <c r="L505" i="1"/>
  <c r="M505" i="1"/>
  <c r="D506" i="1"/>
  <c r="E506" i="1"/>
  <c r="F506" i="1"/>
  <c r="G506" i="1"/>
  <c r="H506" i="1"/>
  <c r="I506" i="1"/>
  <c r="J506" i="1"/>
  <c r="K506" i="1"/>
  <c r="L506" i="1"/>
  <c r="M506" i="1"/>
  <c r="D507" i="1"/>
  <c r="E507" i="1"/>
  <c r="F507" i="1"/>
  <c r="G507" i="1"/>
  <c r="H507" i="1"/>
  <c r="I507" i="1"/>
  <c r="J507" i="1"/>
  <c r="K507" i="1"/>
  <c r="L507" i="1"/>
  <c r="M507" i="1"/>
  <c r="D508" i="1"/>
  <c r="E508" i="1"/>
  <c r="F508" i="1"/>
  <c r="G508" i="1"/>
  <c r="H508" i="1"/>
  <c r="I508" i="1"/>
  <c r="J508" i="1"/>
  <c r="K508" i="1"/>
  <c r="L508" i="1"/>
  <c r="M508" i="1"/>
  <c r="D509" i="1"/>
  <c r="E509" i="1"/>
  <c r="F509" i="1"/>
  <c r="G509" i="1"/>
  <c r="H509" i="1"/>
  <c r="I509" i="1"/>
  <c r="J509" i="1"/>
  <c r="K509" i="1"/>
  <c r="L509" i="1"/>
  <c r="M509" i="1"/>
  <c r="D510" i="1"/>
  <c r="E510" i="1"/>
  <c r="F510" i="1"/>
  <c r="G510" i="1"/>
  <c r="H510" i="1"/>
  <c r="I510" i="1"/>
  <c r="J510" i="1"/>
  <c r="K510" i="1"/>
  <c r="L510" i="1"/>
  <c r="M510" i="1"/>
  <c r="D511" i="1"/>
  <c r="E511" i="1"/>
  <c r="F511" i="1"/>
  <c r="G511" i="1"/>
  <c r="H511" i="1"/>
  <c r="I511" i="1"/>
  <c r="J511" i="1"/>
  <c r="K511" i="1"/>
  <c r="L511" i="1"/>
  <c r="M511" i="1"/>
  <c r="D512" i="1"/>
  <c r="E512" i="1"/>
  <c r="F512" i="1"/>
  <c r="G512" i="1"/>
  <c r="H512" i="1"/>
  <c r="I512" i="1"/>
  <c r="J512" i="1"/>
  <c r="K512" i="1"/>
  <c r="L512" i="1"/>
  <c r="M512" i="1"/>
  <c r="R20" i="1"/>
  <c r="R18" i="1"/>
  <c r="Q10" i="1"/>
  <c r="Q9" i="1"/>
  <c r="L19" i="1"/>
  <c r="M17" i="1"/>
  <c r="M19" i="1"/>
  <c r="E9" i="2"/>
  <c r="E17" i="2"/>
  <c r="G9" i="2"/>
  <c r="G17" i="2"/>
  <c r="H9" i="2"/>
  <c r="H17" i="2"/>
  <c r="D12" i="2"/>
  <c r="D34" i="2"/>
  <c r="I19" i="1"/>
  <c r="K19" i="1"/>
  <c r="D19" i="1"/>
  <c r="E12" i="2"/>
  <c r="M18" i="1"/>
  <c r="D18" i="1"/>
  <c r="M13" i="1"/>
  <c r="D13" i="1"/>
  <c r="M12" i="1"/>
  <c r="L11" i="1"/>
  <c r="D20" i="1"/>
  <c r="L15" i="1"/>
  <c r="D15" i="1"/>
  <c r="M14" i="1"/>
  <c r="D14" i="1"/>
  <c r="D17" i="1"/>
  <c r="M16" i="1"/>
  <c r="D16" i="1"/>
</calcChain>
</file>

<file path=xl/sharedStrings.xml><?xml version="1.0" encoding="utf-8"?>
<sst xmlns="http://schemas.openxmlformats.org/spreadsheetml/2006/main" count="165" uniqueCount="140">
  <si>
    <t>ka (/s) =</t>
  </si>
  <si>
    <t>T (K) =</t>
  </si>
  <si>
    <t>pKc(Asp)=</t>
  </si>
  <si>
    <t>kb (/s) =</t>
  </si>
  <si>
    <t>time in=</t>
  </si>
  <si>
    <t>min</t>
  </si>
  <si>
    <t>&lt;-{s,min,hr}</t>
  </si>
  <si>
    <t>pKc(Glu)=</t>
  </si>
  <si>
    <t>kw (/s) =</t>
  </si>
  <si>
    <t>mol type=</t>
  </si>
  <si>
    <t>poly</t>
  </si>
  <si>
    <t>&lt;-{oligo</t>
  </si>
  <si>
    <t>or poly}</t>
  </si>
  <si>
    <t>pKc(His)=</t>
  </si>
  <si>
    <t>LOG</t>
  </si>
  <si>
    <t>SEQ#</t>
  </si>
  <si>
    <t>RESIDUE</t>
  </si>
  <si>
    <t>MEASURED</t>
  </si>
  <si>
    <t>PREDICTED</t>
  </si>
  <si>
    <t>SLOWING</t>
  </si>
  <si>
    <t>Kop</t>
  </si>
  <si>
    <t>delta G</t>
  </si>
  <si>
    <t>Fa</t>
  </si>
  <si>
    <t>Fb</t>
  </si>
  <si>
    <t>Fa*ka*D</t>
  </si>
  <si>
    <t>Fb*kb*OD</t>
  </si>
  <si>
    <t>Fb*kw</t>
  </si>
  <si>
    <t>1/(dT*R)=</t>
  </si>
  <si>
    <t>(cal/mol)</t>
  </si>
  <si>
    <t>kex</t>
  </si>
  <si>
    <t>kc</t>
  </si>
  <si>
    <t>SF</t>
  </si>
  <si>
    <t>FACTOR</t>
  </si>
  <si>
    <t>(kcal)</t>
  </si>
  <si>
    <t>*Fta(T)</t>
  </si>
  <si>
    <t>*Ftb(T)</t>
  </si>
  <si>
    <t>*Ftw(T)</t>
  </si>
  <si>
    <t>Fta =</t>
  </si>
  <si>
    <t>Ea,A =</t>
  </si>
  <si>
    <t>Log(kc/kex)</t>
  </si>
  <si>
    <t>Ftb =</t>
  </si>
  <si>
    <t>Ea,B =</t>
  </si>
  <si>
    <t>Ftw =</t>
  </si>
  <si>
    <t>Ea,W =</t>
  </si>
  <si>
    <t>Ea,asp =</t>
  </si>
  <si>
    <t>Ea,glu =</t>
  </si>
  <si>
    <t>Ea,his =</t>
  </si>
  <si>
    <t xml:space="preserve"> R =</t>
  </si>
  <si>
    <t>POLY</t>
  </si>
  <si>
    <t>OLIGO</t>
  </si>
  <si>
    <t>FACTORS</t>
  </si>
  <si>
    <t>10/18/93</t>
  </si>
  <si>
    <t/>
  </si>
  <si>
    <t>MILNE</t>
  </si>
  <si>
    <t>ACID</t>
  </si>
  <si>
    <t>BASE</t>
  </si>
  <si>
    <t>LAMBDA</t>
  </si>
  <si>
    <t>RHO</t>
  </si>
  <si>
    <t>ALANINE</t>
  </si>
  <si>
    <t>A</t>
  </si>
  <si>
    <t>ARGININE</t>
  </si>
  <si>
    <t>R</t>
  </si>
  <si>
    <t>ASPARTIC ACID</t>
  </si>
  <si>
    <t>D</t>
  </si>
  <si>
    <t>ASP COOH</t>
  </si>
  <si>
    <t>D+</t>
  </si>
  <si>
    <t>ASPARAGINE</t>
  </si>
  <si>
    <t>N</t>
  </si>
  <si>
    <t>CYSTEIN</t>
  </si>
  <si>
    <t>C</t>
  </si>
  <si>
    <t>CYSTINE</t>
  </si>
  <si>
    <t>C2</t>
  </si>
  <si>
    <t>GLYCINE</t>
  </si>
  <si>
    <t>G</t>
  </si>
  <si>
    <t>GLUTAMIC ACID</t>
  </si>
  <si>
    <t>E</t>
  </si>
  <si>
    <t>GLU COOH</t>
  </si>
  <si>
    <t>E+</t>
  </si>
  <si>
    <t>GLUTAMINE</t>
  </si>
  <si>
    <t>Q</t>
  </si>
  <si>
    <t xml:space="preserve">HIS </t>
  </si>
  <si>
    <t>H</t>
  </si>
  <si>
    <t>ISOLEUCINE</t>
  </si>
  <si>
    <t>I</t>
  </si>
  <si>
    <t>LEUCINE</t>
  </si>
  <si>
    <t>L</t>
  </si>
  <si>
    <t>LYSINE</t>
  </si>
  <si>
    <t>K</t>
  </si>
  <si>
    <t>METHIONINE</t>
  </si>
  <si>
    <t>M</t>
  </si>
  <si>
    <t>PHENYLALANINE</t>
  </si>
  <si>
    <t>F</t>
  </si>
  <si>
    <t>PROLINE</t>
  </si>
  <si>
    <t>P</t>
  </si>
  <si>
    <t>PRO cis</t>
  </si>
  <si>
    <t>Pc</t>
  </si>
  <si>
    <t>SERINE</t>
  </si>
  <si>
    <t>S</t>
  </si>
  <si>
    <t>THREONINE</t>
  </si>
  <si>
    <t>T</t>
  </si>
  <si>
    <t>TRYPTOPHANE</t>
  </si>
  <si>
    <t>W</t>
  </si>
  <si>
    <t>TYROSINE</t>
  </si>
  <si>
    <t>Y</t>
  </si>
  <si>
    <t>VALINE</t>
  </si>
  <si>
    <t>V</t>
  </si>
  <si>
    <t>N-Term</t>
  </si>
  <si>
    <t>NT</t>
  </si>
  <si>
    <t>C-Term</t>
  </si>
  <si>
    <t>CT</t>
  </si>
  <si>
    <t>-NHMe</t>
  </si>
  <si>
    <t>NMe</t>
  </si>
  <si>
    <t>H3CCO-</t>
  </si>
  <si>
    <t>Ac</t>
  </si>
  <si>
    <t>pH=</t>
  </si>
  <si>
    <t>FOR CALCULATION OF H protein in H2O HX</t>
  </si>
  <si>
    <t>High pH forms for D and E modified to reflect data from:</t>
  </si>
  <si>
    <t>Susumu Mori, Peter C.M. van Zijl, and David Shortle</t>
  </si>
  <si>
    <t>PROTEINS: Structure, Function, and Genetics 28:325-332 (1997)</t>
  </si>
  <si>
    <t>pDcorr=</t>
  </si>
  <si>
    <t>ASP COO-</t>
  </si>
  <si>
    <t>D0</t>
  </si>
  <si>
    <t>Deprotenated</t>
  </si>
  <si>
    <t>Calculated based on pH &amp; pKa</t>
  </si>
  <si>
    <t>Protenated</t>
  </si>
  <si>
    <t>GLU COO-</t>
  </si>
  <si>
    <t>E0</t>
  </si>
  <si>
    <t>HIS N</t>
  </si>
  <si>
    <t>H0</t>
  </si>
  <si>
    <t>HIS+</t>
  </si>
  <si>
    <t>H+</t>
  </si>
  <si>
    <t>[H+] =</t>
  </si>
  <si>
    <t>[OH-] =</t>
  </si>
  <si>
    <t>Kw(H,20c) =</t>
  </si>
  <si>
    <t>This spreadsheet calculates main chain intrinsic hydrogen exchange rates based on:</t>
  </si>
  <si>
    <r>
      <t xml:space="preserve">Bai, Y., Milne, J.S., Mayne, L., Englander, S.W.: Primary structure effects on peptide group hydrogen exchange. Proteins. </t>
    </r>
    <r>
      <rPr>
        <b/>
        <sz val="11"/>
        <rFont val="Calibri"/>
        <family val="2"/>
      </rPr>
      <t>17</t>
    </r>
    <r>
      <rPr>
        <sz val="11"/>
        <rFont val="Calibri"/>
        <family val="2"/>
      </rPr>
      <t>, 75-86 (1993)</t>
    </r>
  </si>
  <si>
    <t>and</t>
  </si>
  <si>
    <r>
      <t xml:space="preserve">Connelly, G.P., Bai, Y., Jeng, M.F., Englander, S.W.: Isotope effects in peptide group hydrogen exchange. Proteins. </t>
    </r>
    <r>
      <rPr>
        <b/>
        <sz val="11"/>
        <rFont val="Calibri"/>
        <family val="2"/>
      </rPr>
      <t>17</t>
    </r>
    <r>
      <rPr>
        <sz val="11"/>
        <rFont val="Calibri"/>
        <family val="2"/>
      </rPr>
      <t>, 87-92 (1993)</t>
    </r>
  </si>
  <si>
    <t>as modified in Nguyen, D., Mayne, L., Phillips M.C., &amp; Englander, S.W.: Reference parameters for protein hydrogen exchange rates. J Am Soc Mass Spectrom. (2018)</t>
  </si>
  <si>
    <t>6/15/2018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</si>
</sst>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mm/dd/yy_)"/>
    <numFmt numFmtId="165" formatCode="hh:mm_)"/>
    <numFmt numFmtId="166" formatCode="0.00E+00_)"/>
    <numFmt numFmtId="167" formatCode="0.00_)"/>
    <numFmt numFmtId="168" formatCode="0.0E+00_)"/>
    <numFmt numFmtId="169" formatCode="0.0000"/>
  </numFmts>
  <fonts count="4" x14ac:knownFonts="1">
    <font>
      <sz val="10"/>
      <name val="Courier"/>
    </font>
    <font>
      <sz val="10"/>
      <color indexed="12"/>
      <name val="Courier"/>
    </font>
    <font>
      <b/>
      <sz val="11"/>
      <name val="Calibri"/>
      <family val="2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Protection="1">
      <protection locked="0"/>
    </xf>
    <xf numFmtId="164" fontId="1" fillId="0" borderId="0" xfId="0" applyNumberFormat="1" applyFont="1" applyProtection="1">
      <protection locked="0"/>
    </xf>
    <xf numFmtId="165" fontId="1" fillId="0" borderId="0" xfId="0" applyNumberFormat="1" applyFont="1" applyProtection="1">
      <protection locked="0"/>
    </xf>
    <xf numFmtId="0" fontId="0" fillId="0" borderId="0" xfId="0" applyProtection="1"/>
    <xf numFmtId="166" fontId="0" fillId="0" borderId="0" xfId="0" applyNumberFormat="1" applyProtection="1"/>
    <xf numFmtId="167" fontId="0" fillId="0" borderId="0" xfId="0" applyNumberFormat="1" applyProtection="1"/>
    <xf numFmtId="168" fontId="1" fillId="0" borderId="0" xfId="0" applyNumberFormat="1" applyFont="1" applyProtection="1">
      <protection locked="0"/>
    </xf>
    <xf numFmtId="168" fontId="0" fillId="0" borderId="0" xfId="0" applyNumberFormat="1" applyProtection="1"/>
    <xf numFmtId="167" fontId="1" fillId="0" borderId="0" xfId="0" applyNumberFormat="1" applyFont="1" applyProtection="1">
      <protection locked="0"/>
    </xf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right"/>
    </xf>
    <xf numFmtId="167" fontId="0" fillId="0" borderId="0" xfId="0" applyNumberFormat="1" applyAlignment="1" applyProtection="1">
      <alignment horizontal="right"/>
    </xf>
    <xf numFmtId="164" fontId="1" fillId="0" borderId="0" xfId="0" quotePrefix="1" applyNumberFormat="1" applyFont="1" applyAlignment="1" applyProtection="1">
      <alignment horizontal="center"/>
      <protection locked="0"/>
    </xf>
    <xf numFmtId="169" fontId="0" fillId="0" borderId="0" xfId="0" applyNumberFormat="1" applyProtection="1"/>
    <xf numFmtId="11" fontId="0" fillId="0" borderId="0" xfId="0" applyNumberFormat="1" applyProtection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Y815"/>
  <sheetViews>
    <sheetView showGridLines="0" tabSelected="1" workbookViewId="0">
      <selection activeCell="H1" sqref="H1"/>
    </sheetView>
  </sheetViews>
  <sheetFormatPr defaultColWidth="8.875" defaultRowHeight="11.65" x14ac:dyDescent="0.25"/>
  <cols>
    <col min="1" max="1" width="13.0625" customWidth="1"/>
    <col min="2" max="7" width="8.875" customWidth="1"/>
    <col min="8" max="8" width="10.875" customWidth="1"/>
    <col min="17" max="17" width="11.6875" bestFit="1" customWidth="1"/>
  </cols>
  <sheetData>
    <row r="1" spans="1:25" x14ac:dyDescent="0.25">
      <c r="A1" s="1"/>
      <c r="B1" s="1" t="s">
        <v>115</v>
      </c>
      <c r="C1" s="1"/>
      <c r="D1" s="2"/>
      <c r="E1" s="3"/>
      <c r="F1" s="1"/>
      <c r="G1" s="2"/>
      <c r="H1" s="13" t="s">
        <v>139</v>
      </c>
      <c r="I1" s="4"/>
      <c r="J1" s="4" t="s">
        <v>134</v>
      </c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</row>
    <row r="2" spans="1:25" ht="14.25" x14ac:dyDescent="0.45">
      <c r="A2" s="10" t="s">
        <v>114</v>
      </c>
      <c r="B2" s="4"/>
      <c r="C2" s="1">
        <v>6</v>
      </c>
      <c r="D2" s="4"/>
      <c r="E2" s="11" t="s">
        <v>133</v>
      </c>
      <c r="F2" s="4">
        <v>14.17</v>
      </c>
      <c r="G2" s="10" t="s">
        <v>0</v>
      </c>
      <c r="H2" s="5">
        <f>IF($B$5="poly",$Q$18,IF($B$5="oligo",$R$18,"WRONG"))</f>
        <v>0.40911815261417173</v>
      </c>
      <c r="I2" s="4"/>
      <c r="K2" s="4" t="s">
        <v>135</v>
      </c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</row>
    <row r="3" spans="1:25" ht="14.25" x14ac:dyDescent="0.45">
      <c r="A3" s="10" t="s">
        <v>1</v>
      </c>
      <c r="B3" s="1">
        <v>293</v>
      </c>
      <c r="C3" s="4"/>
      <c r="D3" s="4"/>
      <c r="E3" s="4" t="s">
        <v>2</v>
      </c>
      <c r="F3" s="6">
        <v>3.88</v>
      </c>
      <c r="G3" s="10" t="s">
        <v>3</v>
      </c>
      <c r="H3" s="5">
        <f>IF($B$5="poly",$Q$19,IF($B$5="oligo",$R$19,"WRONG"))</f>
        <v>200377405.76956946</v>
      </c>
      <c r="I3" s="4"/>
      <c r="J3" t="s">
        <v>136</v>
      </c>
      <c r="K3" s="4" t="s">
        <v>137</v>
      </c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</row>
    <row r="4" spans="1:25" x14ac:dyDescent="0.25">
      <c r="A4" s="11" t="s">
        <v>4</v>
      </c>
      <c r="B4" s="1" t="s">
        <v>5</v>
      </c>
      <c r="C4" s="11" t="s">
        <v>6</v>
      </c>
      <c r="D4" s="4"/>
      <c r="E4" s="4" t="s">
        <v>7</v>
      </c>
      <c r="F4" s="6">
        <v>4.3499999999999996</v>
      </c>
      <c r="G4" s="10" t="s">
        <v>8</v>
      </c>
      <c r="H4" s="5">
        <f>IF($B$5="poly",$Q$20,IF($B$5="oligo",$R$20,"WRONG"))</f>
        <v>4.1864773858492967E-4</v>
      </c>
      <c r="I4" s="4"/>
      <c r="J4" s="4" t="s">
        <v>138</v>
      </c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</row>
    <row r="5" spans="1:25" x14ac:dyDescent="0.25">
      <c r="A5" s="10" t="s">
        <v>9</v>
      </c>
      <c r="B5" s="1" t="s">
        <v>10</v>
      </c>
      <c r="C5" s="11" t="s">
        <v>11</v>
      </c>
      <c r="D5" s="4" t="s">
        <v>12</v>
      </c>
      <c r="E5" s="4" t="s">
        <v>13</v>
      </c>
      <c r="F5" s="6">
        <v>7.11</v>
      </c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6"/>
      <c r="V5" s="6"/>
      <c r="W5" s="4"/>
      <c r="X5" s="6"/>
      <c r="Y5" s="6"/>
    </row>
    <row r="6" spans="1:25" x14ac:dyDescent="0.25">
      <c r="A6" s="4"/>
      <c r="B6" s="4"/>
      <c r="C6" s="4"/>
      <c r="D6" s="4"/>
      <c r="E6" s="4"/>
      <c r="F6" s="10" t="s">
        <v>14</v>
      </c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6"/>
      <c r="V6" s="6"/>
      <c r="W6" s="4"/>
      <c r="X6" s="6"/>
      <c r="Y6" s="6"/>
    </row>
    <row r="7" spans="1:25" x14ac:dyDescent="0.25">
      <c r="A7" s="10" t="s">
        <v>15</v>
      </c>
      <c r="B7" s="10" t="s">
        <v>16</v>
      </c>
      <c r="C7" s="10" t="s">
        <v>17</v>
      </c>
      <c r="D7" s="4" t="s">
        <v>18</v>
      </c>
      <c r="E7" s="4"/>
      <c r="F7" s="10" t="s">
        <v>19</v>
      </c>
      <c r="G7" s="10" t="s">
        <v>20</v>
      </c>
      <c r="H7" s="10" t="s">
        <v>21</v>
      </c>
      <c r="I7" s="10" t="s">
        <v>22</v>
      </c>
      <c r="J7" s="10" t="s">
        <v>23</v>
      </c>
      <c r="K7" s="4" t="s">
        <v>24</v>
      </c>
      <c r="L7" s="4" t="s">
        <v>25</v>
      </c>
      <c r="M7" s="10" t="s">
        <v>26</v>
      </c>
      <c r="N7" s="4"/>
      <c r="O7" s="4"/>
      <c r="P7" s="4" t="s">
        <v>27</v>
      </c>
      <c r="Q7" s="4">
        <f>(1/$B$3-1/293)/$Q$15</f>
        <v>0</v>
      </c>
      <c r="R7" s="4"/>
      <c r="S7" s="4"/>
      <c r="T7" s="10" t="s">
        <v>28</v>
      </c>
      <c r="U7" s="6"/>
      <c r="V7" s="6"/>
      <c r="W7" s="4"/>
      <c r="X7" s="6"/>
      <c r="Y7" s="6"/>
    </row>
    <row r="8" spans="1:25" x14ac:dyDescent="0.25">
      <c r="A8" s="4"/>
      <c r="B8" s="4"/>
      <c r="C8" s="10" t="s">
        <v>29</v>
      </c>
      <c r="D8" s="10" t="s">
        <v>30</v>
      </c>
      <c r="E8" s="10" t="s">
        <v>31</v>
      </c>
      <c r="F8" s="10" t="s">
        <v>32</v>
      </c>
      <c r="G8" s="4"/>
      <c r="H8" s="10" t="s">
        <v>33</v>
      </c>
      <c r="I8" s="4"/>
      <c r="J8" s="4"/>
      <c r="K8" s="4" t="s">
        <v>34</v>
      </c>
      <c r="L8" s="4" t="s">
        <v>35</v>
      </c>
      <c r="M8" s="4" t="s">
        <v>36</v>
      </c>
      <c r="N8" s="4"/>
      <c r="O8" s="4"/>
      <c r="P8" s="10" t="s">
        <v>37</v>
      </c>
      <c r="Q8" s="4">
        <f>EXP(-1*$T$8*$Q$7)</f>
        <v>1</v>
      </c>
      <c r="R8" s="4"/>
      <c r="S8" s="10" t="s">
        <v>38</v>
      </c>
      <c r="T8" s="1">
        <v>14000</v>
      </c>
      <c r="U8" s="6"/>
      <c r="V8" s="6"/>
      <c r="W8" s="4"/>
      <c r="X8" s="6"/>
      <c r="Y8" s="6"/>
    </row>
    <row r="9" spans="1:25" x14ac:dyDescent="0.25">
      <c r="A9" s="4"/>
      <c r="B9" s="4"/>
      <c r="C9" s="4" t="str">
        <f>IF($B$4="S","   (/s)",IF($B$4="MIN"," (/min)",IF($B$4="HR","  (/hr)","{fix units!}")))</f>
        <v xml:space="preserve"> (/min)</v>
      </c>
      <c r="D9" s="4" t="str">
        <f>IF($B$4="MIN"," (/min)",IF($B$4="HR","  (/hr)","  (/s)"))</f>
        <v xml:space="preserve"> (/min)</v>
      </c>
      <c r="E9" s="4"/>
      <c r="F9" s="10" t="s">
        <v>39</v>
      </c>
      <c r="G9" s="4"/>
      <c r="H9" s="4"/>
      <c r="I9" s="4"/>
      <c r="J9" s="4"/>
      <c r="K9" s="4"/>
      <c r="L9" s="4"/>
      <c r="M9" s="4"/>
      <c r="N9" s="4"/>
      <c r="O9" s="4"/>
      <c r="P9" s="10" t="s">
        <v>40</v>
      </c>
      <c r="Q9" s="4">
        <f>EXP(-1*$T$9*$Q$7)</f>
        <v>1</v>
      </c>
      <c r="R9" s="4"/>
      <c r="S9" s="10" t="s">
        <v>41</v>
      </c>
      <c r="T9" s="1">
        <v>17000</v>
      </c>
      <c r="U9" s="6"/>
      <c r="V9" s="6"/>
      <c r="W9" s="4"/>
      <c r="X9" s="6"/>
      <c r="Y9" s="6"/>
    </row>
    <row r="10" spans="1:25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10" t="s">
        <v>42</v>
      </c>
      <c r="Q10" s="4">
        <f>EXP(-1*$T$10*$Q$7)</f>
        <v>1</v>
      </c>
      <c r="R10" s="4"/>
      <c r="S10" s="10" t="s">
        <v>43</v>
      </c>
      <c r="T10" s="1">
        <v>19000</v>
      </c>
      <c r="U10" s="6"/>
      <c r="V10" s="6"/>
      <c r="W10" s="4"/>
      <c r="X10" s="6"/>
      <c r="Y10" s="6"/>
    </row>
    <row r="11" spans="1:25" x14ac:dyDescent="0.25">
      <c r="A11" s="4">
        <v>-1</v>
      </c>
      <c r="B11" s="1"/>
      <c r="C11" s="7"/>
      <c r="D11" s="8" t="str">
        <f>IF(OR(OR(OR(OR(OR(OR($B11="",$B11="P"),$B11="Pc"),$B11="Ac"),$B11="NT"),$B11="Nt"),$B10=""),"",IF($B$4="min",($K11+$L11+$M11)*60,IF($B$4="hr",3600*($K11+$L11+$M11),$K11+$L11+$M11)))</f>
        <v/>
      </c>
      <c r="E11" s="6" t="str">
        <f t="shared" ref="E11:E42" si="0">IF(OR(OR($B$4="hr",$B$4="s"),$B$4="min"),IF($C11="","   ---",($D11/$C11)),"   ?")</f>
        <v xml:space="preserve">   ---</v>
      </c>
      <c r="F11" s="6" t="str">
        <f t="shared" ref="F11:F42" si="1">IF(OR(OR($B$4="hr",$B$4="s"),$B$4="min"),IF($C11="","   ---",LOG($D11/$C11)),"   ?")</f>
        <v xml:space="preserve">   ---</v>
      </c>
      <c r="G11" s="5" t="str">
        <f t="shared" ref="G11:G42" si="2">IF(OR(OR($B$4="hr",$B$4="s"),$B$4="min"),IF($C11="","",$C11/($D11-$C11)),"   ?")</f>
        <v/>
      </c>
      <c r="H11" s="6" t="str">
        <f t="shared" ref="H11:H42" si="3">IF($G11="","",IF($G11="   ?","   ?",-1*$Q$15*$B$3*LN($G11)/1000))</f>
        <v/>
      </c>
      <c r="I11" s="14" t="str">
        <f>IF(OR($B11="P",$B11="",$B11="AC",$B11="NT",$B11="Pc",$B11="CT",$B10="NT"),"   ---",(IF(AND(OR($B9="NT",$B9=""),$B12="CT",NOT($B10="Ac"),NOT($B11="NMe")),10^(VLOOKUP($B11,B!$C$5:$H$36,2,FALSE)+VLOOKUP($B10,B!$C$5:$H$36,3,FALSE)+B!$E$33+B!$D$34),(IF(AND(OR($B9="NT",$B9=""),NOT($B10="Ac")),10^(VLOOKUP($B11,B!$C$5:$H$36,2,FALSE)+VLOOKUP($B10,B!$C$5:$H$36,3,FALSE)+B!$E$33),(IF(AND($B12="CT",NOT($B11="NMe")),10^(VLOOKUP($B11,B!$C$5:$H$36,2,FALSE)+VLOOKUP($B10,B!$C$5:$H$36,3,FALSE)+B!$D$34),10^(VLOOKUP($B11,B!$C$5:$H$36,2,FALSE)+VLOOKUP($B10,B!$C$5:$H$36,3,FALSE)))))))))</f>
        <v xml:space="preserve">   ---</v>
      </c>
      <c r="J11" s="14" t="str">
        <f>IF(OR($B11="P",$B11="",$B11="AC",$B11="NT",$B11="Pc",$B11="CT",$B10="NT"),"   ---",(IF(AND(OR($B9="NT",$B9=""),$B12="CT",NOT($B10="Ac"),NOT($B11="NMe")),10^(VLOOKUP($B11,B!$C$5:$H$36,5,FALSE)+VLOOKUP($B10,B!$C$5:$H$36,6,FALSE)+B!$H$33+B!$G$34),(IF(AND(OR($B9="NT",$B9=""),NOT($B10="Ac")),10^(VLOOKUP($B11,B!$C$5:$H$36,5,FALSE)+VLOOKUP($B10,B!$C$5:$H$36,6,FALSE)+B!$H$33),(IF(AND($B12="CT",NOT($B11="NMe")),10^(VLOOKUP($B11,B!$C$5:$H$36,5,FALSE)+VLOOKUP($B10,B!$C$5:$H$36,6,FALSE)+B!$G$34),10^(VLOOKUP($B11,B!$C$5:$H$36,5,FALSE)+VLOOKUP($B10,B!$C$5:$H$36,6,FALSE)))))))))</f>
        <v xml:space="preserve">   ---</v>
      </c>
      <c r="K11" s="5" t="str">
        <f>IF($I11="   ---","",$I11*$Q$13*$H$2*$Q$8)</f>
        <v/>
      </c>
      <c r="L11" s="5" t="str">
        <f>IF($J11="   ---","",$J11*$Q$14*$H$3*Q$9)</f>
        <v/>
      </c>
      <c r="M11" s="5" t="str">
        <f>IF($J11="   ---","",$J11*$H$4*$Q$10)</f>
        <v/>
      </c>
      <c r="N11" s="4"/>
      <c r="O11" s="4"/>
      <c r="P11" s="4"/>
      <c r="Q11" s="4"/>
      <c r="R11" s="4"/>
      <c r="S11" s="5"/>
      <c r="T11" s="1"/>
      <c r="U11" s="6"/>
      <c r="V11" s="6"/>
      <c r="W11" s="5"/>
      <c r="X11" s="6"/>
      <c r="Y11" s="6"/>
    </row>
    <row r="12" spans="1:25" x14ac:dyDescent="0.25">
      <c r="A12" s="4">
        <f t="shared" ref="A12:A43" si="4">$A11+1</f>
        <v>0</v>
      </c>
      <c r="B12" s="1" t="s">
        <v>107</v>
      </c>
      <c r="C12" s="7"/>
      <c r="D12" s="8" t="str">
        <f t="shared" ref="D12:D42" si="5">IF(OR(OR(OR(OR(OR(OR($B12="",$B12="P"),$B12="Pc"),$B12="Ac"),$B12="NT"),$B12="Nt"),$B11=""),"",IF($B$4="min",($K12+$L12+$M12)*60,IF($B$4="hr",3600*($K12+$L12+$M12),$K12+$L12+$M12)))</f>
        <v/>
      </c>
      <c r="E12" s="6" t="str">
        <f t="shared" si="0"/>
        <v xml:space="preserve">   ---</v>
      </c>
      <c r="F12" s="6" t="str">
        <f t="shared" si="1"/>
        <v xml:space="preserve">   ---</v>
      </c>
      <c r="G12" s="5" t="str">
        <f t="shared" si="2"/>
        <v/>
      </c>
      <c r="H12" s="6" t="str">
        <f t="shared" si="3"/>
        <v/>
      </c>
      <c r="I12" s="14" t="str">
        <f>IF(OR($B12="P",$B12="",$B12="AC",$B12="NT",$B12="Pc",$B12="CT",$B11="NT"),"   ---",(IF(AND(OR($B10="NT",$B10=""),$B13="CT",NOT($B11="Ac"),NOT($B12="NMe")),10^(VLOOKUP($B12,B!$C$5:$H$36,2,FALSE)+VLOOKUP($B11,B!$C$5:$H$36,3,FALSE)+B!$E$33+B!$D$34),(IF(AND(OR($B10="NT",$B10=""),NOT($B11="Ac")),10^(VLOOKUP($B12,B!$C$5:$H$36,2,FALSE)+VLOOKUP($B11,B!$C$5:$H$36,3,FALSE)+B!$E$33),(IF(AND($B13="CT",NOT($B12="NMe")),10^(VLOOKUP($B12,B!$C$5:$H$36,2,FALSE)+VLOOKUP($B11,B!$C$5:$H$36,3,FALSE)+B!$D$34),10^(VLOOKUP($B12,B!$C$5:$H$36,2,FALSE)+VLOOKUP($B11,B!$C$5:$H$36,3,FALSE)))))))))</f>
        <v xml:space="preserve">   ---</v>
      </c>
      <c r="J12" s="14" t="str">
        <f>IF(OR($B12="P",$B12="",$B12="AC",$B12="NT",$B12="Pc",$B12="CT",$B11="NT"),"   ---",(IF(AND(OR($B10="NT",$B10=""),$B13="CT",NOT($B11="Ac"),NOT($B12="NMe")),10^(VLOOKUP($B12,B!$C$5:$H$36,5,FALSE)+VLOOKUP($B11,B!$C$5:$H$36,6,FALSE)+B!$H$33+B!$G$34),(IF(AND(OR($B10="NT",$B10=""),NOT($B11="Ac")),10^(VLOOKUP($B12,B!$C$5:$H$36,5,FALSE)+VLOOKUP($B11,B!$C$5:$H$36,6,FALSE)+B!$H$33),(IF(AND($B13="CT",NOT($B12="NMe")),10^(VLOOKUP($B12,B!$C$5:$H$36,5,FALSE)+VLOOKUP($B11,B!$C$5:$H$36,6,FALSE)+B!$G$34),10^(VLOOKUP($B12,B!$C$5:$H$36,5,FALSE)+VLOOKUP($B11,B!$C$5:$H$36,6,FALSE)))))))))</f>
        <v xml:space="preserve">   ---</v>
      </c>
      <c r="K12" s="5">
        <f>IF(B12="","",$I12*$Q$13*$H$2*$Q$8)</f>
        <v>0</v>
      </c>
      <c r="L12" s="5">
        <f>IF(B12="","",$J12*$Q$14*$H$3*Q$9)</f>
        <v>0</v>
      </c>
      <c r="M12" s="5">
        <f>IF(B12="","",$J12*$H$4*$Q$10)</f>
        <v>0</v>
      </c>
      <c r="N12" s="4"/>
      <c r="O12" s="4"/>
      <c r="P12" s="4"/>
      <c r="Q12" s="4"/>
      <c r="R12" s="4"/>
      <c r="S12" s="10" t="s">
        <v>44</v>
      </c>
      <c r="T12" s="1">
        <v>960</v>
      </c>
      <c r="U12" s="6"/>
      <c r="V12" s="9"/>
      <c r="W12" s="5"/>
      <c r="X12" s="6"/>
      <c r="Y12" s="6"/>
    </row>
    <row r="13" spans="1:25" x14ac:dyDescent="0.25">
      <c r="A13" s="4">
        <f t="shared" si="4"/>
        <v>1</v>
      </c>
      <c r="B13" s="1" t="s">
        <v>59</v>
      </c>
      <c r="C13" s="7"/>
      <c r="D13" s="8">
        <f t="shared" si="5"/>
        <v>0</v>
      </c>
      <c r="E13" s="6" t="str">
        <f t="shared" si="0"/>
        <v xml:space="preserve">   ---</v>
      </c>
      <c r="F13" s="6" t="str">
        <f t="shared" si="1"/>
        <v xml:space="preserve">   ---</v>
      </c>
      <c r="G13" s="5" t="str">
        <f t="shared" si="2"/>
        <v/>
      </c>
      <c r="H13" s="6" t="str">
        <f t="shared" si="3"/>
        <v/>
      </c>
      <c r="I13" s="14" t="str">
        <f>IF(OR($B13="P",$B13="",$B13="AC",$B13="NT",$B13="Pc",$B13="CT",$B12="NT"),"   ---",(IF(AND(OR($B11="NT",$B11=""),$B14="CT",NOT($B12="Ac"),NOT($B13="NMe")),10^(VLOOKUP($B13,B!$C$5:$H$36,2,FALSE)+VLOOKUP($B12,B!$C$5:$H$36,3,FALSE)+B!$E$33+B!$D$34),(IF(AND(OR($B11="NT",$B11=""),NOT($B12="Ac")),10^(VLOOKUP($B13,B!$C$5:$H$36,2,FALSE)+VLOOKUP($B12,B!$C$5:$H$36,3,FALSE)+B!$E$33),(IF(AND($B14="CT",NOT($B13="NMe")),10^(VLOOKUP($B13,B!$C$5:$H$36,2,FALSE)+VLOOKUP($B12,B!$C$5:$H$36,3,FALSE)+B!$D$34),10^(VLOOKUP($B13,B!$C$5:$H$36,2,FALSE)+VLOOKUP($B12,B!$C$5:$H$36,3,FALSE)))))))))</f>
        <v xml:space="preserve">   ---</v>
      </c>
      <c r="J13" s="14" t="str">
        <f>IF(OR($B13="P",$B13="",$B13="AC",$B13="NT",$B13="Pc",$B13="CT",$B12="NT"),"   ---",(IF(AND(OR($B11="NT",$B11=""),$B14="CT",NOT($B12="Ac"),NOT($B13="NMe")),10^(VLOOKUP($B13,B!$C$5:$H$36,5,FALSE)+VLOOKUP($B12,B!$C$5:$H$36,6,FALSE)+B!$H$33+B!$G$34),(IF(AND(OR($B11="NT",$B11=""),NOT($B12="Ac")),10^(VLOOKUP($B13,B!$C$5:$H$36,5,FALSE)+VLOOKUP($B12,B!$C$5:$H$36,6,FALSE)+B!$H$33),(IF(AND($B14="CT",NOT($B13="NMe")),10^(VLOOKUP($B13,B!$C$5:$H$36,5,FALSE)+VLOOKUP($B12,B!$C$5:$H$36,6,FALSE)+B!$G$34),10^(VLOOKUP($B13,B!$C$5:$H$36,5,FALSE)+VLOOKUP($B12,B!$C$5:$H$36,6,FALSE)))))))))</f>
        <v xml:space="preserve">   ---</v>
      </c>
      <c r="K13" s="5">
        <f>IF(B13="","",$I13*$Q$13*$H$2*$Q$8)</f>
        <v>0</v>
      </c>
      <c r="L13" s="5">
        <f>IF(B13="","",$J13*$Q$14*$H$3*Q$9)</f>
        <v>0</v>
      </c>
      <c r="M13" s="5">
        <f>IF(B13="","",$J13*$H$4*$Q$10)</f>
        <v>0</v>
      </c>
      <c r="N13" s="5"/>
      <c r="O13" s="4"/>
      <c r="P13" s="11" t="s">
        <v>131</v>
      </c>
      <c r="Q13" s="8">
        <f>10^(-1*$C$2)</f>
        <v>9.9999999999999995E-7</v>
      </c>
      <c r="R13" s="4"/>
      <c r="S13" s="10" t="s">
        <v>45</v>
      </c>
      <c r="T13" s="1">
        <v>1083</v>
      </c>
      <c r="U13" s="6"/>
      <c r="V13" s="9"/>
      <c r="W13" s="5"/>
      <c r="X13" s="6"/>
      <c r="Y13" s="6"/>
    </row>
    <row r="14" spans="1:25" x14ac:dyDescent="0.25">
      <c r="A14" s="4">
        <f t="shared" si="4"/>
        <v>2</v>
      </c>
      <c r="B14" s="1" t="s">
        <v>59</v>
      </c>
      <c r="C14" s="7"/>
      <c r="D14" s="8">
        <f t="shared" si="5"/>
        <v>3389.4886911149861</v>
      </c>
      <c r="E14" s="6" t="str">
        <f t="shared" si="0"/>
        <v xml:space="preserve">   ---</v>
      </c>
      <c r="F14" s="6" t="str">
        <f t="shared" si="1"/>
        <v xml:space="preserve">   ---</v>
      </c>
      <c r="G14" s="5" t="str">
        <f t="shared" si="2"/>
        <v/>
      </c>
      <c r="H14" s="6" t="str">
        <f t="shared" si="3"/>
        <v/>
      </c>
      <c r="I14" s="14">
        <f>IF(OR($B14="P",$B14="",$B14="AC",$B14="NT",$B14="Pc",$B14="CT",$B13="NT"),"   ---",(IF(AND(OR($B12="NT",$B12=""),$B15="CT",NOT($B13="Ac"),NOT($B14="NMe")),10^(VLOOKUP($B14,B!$C$5:$H$36,2,FALSE)+VLOOKUP($B13,B!$C$5:$H$36,3,FALSE)+B!$E$33+B!$D$34),(IF(AND(OR($B12="NT",$B12=""),NOT($B13="Ac")),10^(VLOOKUP($B14,B!$C$5:$H$36,2,FALSE)+VLOOKUP($B13,B!$C$5:$H$36,3,FALSE)+B!$E$33),(IF(AND($B15="CT",NOT($B14="NMe")),10^(VLOOKUP($B14,B!$C$5:$H$36,2,FALSE)+VLOOKUP($B13,B!$C$5:$H$36,3,FALSE)+B!$D$34),10^(VLOOKUP($B14,B!$C$5:$H$36,2,FALSE)+VLOOKUP($B13,B!$C$5:$H$36,3,FALSE)))))))))</f>
        <v>4.7863009232263824E-2</v>
      </c>
      <c r="J14" s="14">
        <f>IF(OR($B14="P",$B14="",$B14="AC",$B14="NT",$B14="Pc",$B14="CT",$B13="NT"),"   ---",(IF(AND(OR($B12="NT",$B12=""),$B15="CT",NOT($B13="Ac"),NOT($B14="NMe")),10^(VLOOKUP($B14,B!$C$5:$H$36,5,FALSE)+VLOOKUP($B13,B!$C$5:$H$36,6,FALSE)+B!$H$33+B!$G$34),(IF(AND(OR($B12="NT",$B12=""),NOT($B13="Ac")),10^(VLOOKUP($B14,B!$C$5:$H$36,5,FALSE)+VLOOKUP($B13,B!$C$5:$H$36,6,FALSE)+B!$H$33),(IF(AND($B15="CT",NOT($B14="NMe")),10^(VLOOKUP($B14,B!$C$5:$H$36,5,FALSE)+VLOOKUP($B13,B!$C$5:$H$36,6,FALSE)+B!$G$34),10^(VLOOKUP($B14,B!$C$5:$H$36,5,FALSE)+VLOOKUP($B13,B!$C$5:$H$36,6,FALSE)))))))))</f>
        <v>41.686938347033561</v>
      </c>
      <c r="K14" s="5">
        <f>IF(B14="","",$I14*$Q$13*$H$2*$Q$8)</f>
        <v>1.9581625915658821E-8</v>
      </c>
      <c r="L14" s="5">
        <f>IF(B14="","",$J14*$Q$14*$H$3*Q$9)</f>
        <v>56.474026023200629</v>
      </c>
      <c r="M14" s="5">
        <f>IF(B14="","",$J14*$H$4*$Q$10)</f>
        <v>1.7452142467514985E-2</v>
      </c>
      <c r="N14" s="6"/>
      <c r="O14" s="4"/>
      <c r="P14" s="11" t="s">
        <v>132</v>
      </c>
      <c r="Q14" s="8">
        <f>10^($C$2-$F$2)</f>
        <v>6.7608297539198166E-9</v>
      </c>
      <c r="R14" s="4"/>
      <c r="S14" s="10" t="s">
        <v>46</v>
      </c>
      <c r="T14" s="1">
        <v>7500</v>
      </c>
      <c r="U14" s="6"/>
      <c r="V14" s="9"/>
      <c r="W14" s="5"/>
      <c r="X14" s="6"/>
      <c r="Y14" s="6"/>
    </row>
    <row r="15" spans="1:25" x14ac:dyDescent="0.25">
      <c r="A15" s="4">
        <f t="shared" si="4"/>
        <v>3</v>
      </c>
      <c r="B15" s="1" t="s">
        <v>59</v>
      </c>
      <c r="C15" s="7"/>
      <c r="D15" s="8">
        <f t="shared" si="5"/>
        <v>81.308195027814435</v>
      </c>
      <c r="E15" s="6" t="str">
        <f t="shared" si="0"/>
        <v xml:space="preserve">   ---</v>
      </c>
      <c r="F15" s="6" t="str">
        <f t="shared" si="1"/>
        <v xml:space="preserve">   ---</v>
      </c>
      <c r="G15" s="5" t="str">
        <f t="shared" si="2"/>
        <v/>
      </c>
      <c r="H15" s="6" t="str">
        <f t="shared" si="3"/>
        <v/>
      </c>
      <c r="I15" s="14">
        <f>IF(OR($B15="P",$B15="",$B15="AC",$B15="NT",$B15="Pc",$B15="CT",$B14="NT"),"   ---",(IF(AND(OR($B13="NT",$B13=""),$B16="CT",NOT($B14="Ac"),NOT($B15="NMe")),10^(VLOOKUP($B15,B!$C$5:$H$36,2,FALSE)+VLOOKUP($B14,B!$C$5:$H$36,3,FALSE)+B!$E$33+B!$D$34),(IF(AND(OR($B13="NT",$B13=""),NOT($B14="Ac")),10^(VLOOKUP($B15,B!$C$5:$H$36,2,FALSE)+VLOOKUP($B14,B!$C$5:$H$36,3,FALSE)+B!$E$33),(IF(AND($B16="CT",NOT($B15="NMe")),10^(VLOOKUP($B15,B!$C$5:$H$36,2,FALSE)+VLOOKUP($B14,B!$C$5:$H$36,3,FALSE)+B!$D$34),10^(VLOOKUP($B15,B!$C$5:$H$36,2,FALSE)+VLOOKUP($B14,B!$C$5:$H$36,3,FALSE)))))))))</f>
        <v>1</v>
      </c>
      <c r="J15" s="14">
        <f>IF(OR($B15="P",$B15="",$B15="AC",$B15="NT",$B15="Pc",$B15="CT",$B14="NT"),"   ---",(IF(AND(OR($B13="NT",$B13=""),$B16="CT",NOT($B14="Ac"),NOT($B15="NMe")),10^(VLOOKUP($B15,B!$C$5:$H$36,5,FALSE)+VLOOKUP($B14,B!$C$5:$H$36,6,FALSE)+B!$H$33+B!$G$34),(IF(AND(OR($B13="NT",$B13=""),NOT($B14="Ac")),10^(VLOOKUP($B15,B!$C$5:$H$36,5,FALSE)+VLOOKUP($B14,B!$C$5:$H$36,6,FALSE)+B!$H$33),(IF(AND($B16="CT",NOT($B15="NMe")),10^(VLOOKUP($B15,B!$C$5:$H$36,5,FALSE)+VLOOKUP($B14,B!$C$5:$H$36,6,FALSE)+B!$G$34),10^(VLOOKUP($B15,B!$C$5:$H$36,5,FALSE)+VLOOKUP($B14,B!$C$5:$H$36,6,FALSE)))))))))</f>
        <v>1</v>
      </c>
      <c r="K15" s="5">
        <f t="shared" ref="K15:K46" si="6">IF(OR($B15="",$B15="CT"),"",$I15*$Q$13*$H$2*$Q$8)</f>
        <v>4.091181526141717E-7</v>
      </c>
      <c r="L15" s="5">
        <f t="shared" ref="L15:L46" si="7">IF(OR($B15="",$B15="CT"),"",$J15*$Q$14*$H$3*Q$9)</f>
        <v>1.3547175269401694</v>
      </c>
      <c r="M15" s="5">
        <f t="shared" ref="M15:M46" si="8">IF(OR($B15="",$B15="CT"),"",$J15*$H$4*$Q$10)</f>
        <v>4.1864773858492967E-4</v>
      </c>
      <c r="N15" s="5"/>
      <c r="O15" s="4"/>
      <c r="P15" s="11" t="s">
        <v>47</v>
      </c>
      <c r="Q15" s="4">
        <v>1.9870000000000001</v>
      </c>
      <c r="R15" s="4"/>
      <c r="S15" s="5"/>
      <c r="T15" s="4"/>
      <c r="U15" s="6"/>
      <c r="V15" s="4"/>
      <c r="W15" s="5"/>
      <c r="X15" s="6"/>
      <c r="Y15" s="6"/>
    </row>
    <row r="16" spans="1:25" x14ac:dyDescent="0.25">
      <c r="A16" s="4">
        <f t="shared" si="4"/>
        <v>4</v>
      </c>
      <c r="B16" s="1" t="s">
        <v>99</v>
      </c>
      <c r="C16" s="7"/>
      <c r="D16" s="8">
        <f t="shared" si="5"/>
        <v>69.80334489717734</v>
      </c>
      <c r="E16" s="6" t="str">
        <f t="shared" si="0"/>
        <v xml:space="preserve">   ---</v>
      </c>
      <c r="F16" s="6" t="str">
        <f t="shared" si="1"/>
        <v xml:space="preserve">   ---</v>
      </c>
      <c r="G16" s="5" t="str">
        <f t="shared" si="2"/>
        <v/>
      </c>
      <c r="H16" s="6" t="str">
        <f t="shared" si="3"/>
        <v/>
      </c>
      <c r="I16" s="14">
        <f>IF(OR($B16="P",$B16="",$B16="AC",$B16="NT",$B16="Pc",$B16="CT",$B15="NT"),"   ---",(IF(AND(OR($B14="NT",$B14=""),$B17="CT",NOT($B15="Ac"),NOT($B16="NMe")),10^(VLOOKUP($B16,B!$C$5:$H$36,2,FALSE)+VLOOKUP($B15,B!$C$5:$H$36,3,FALSE)+B!$E$33+B!$D$34),(IF(AND(OR($B14="NT",$B14=""),NOT($B15="Ac")),10^(VLOOKUP($B16,B!$C$5:$H$36,2,FALSE)+VLOOKUP($B15,B!$C$5:$H$36,3,FALSE)+B!$E$33),(IF(AND($B17="CT",NOT($B16="NMe")),10^(VLOOKUP($B16,B!$C$5:$H$36,2,FALSE)+VLOOKUP($B15,B!$C$5:$H$36,3,FALSE)+B!$D$34),10^(VLOOKUP($B16,B!$C$5:$H$36,2,FALSE)+VLOOKUP($B15,B!$C$5:$H$36,3,FALSE)))))))))</f>
        <v>0.16218100973589297</v>
      </c>
      <c r="J16" s="14">
        <f>IF(OR($B16="P",$B16="",$B16="AC",$B16="NT",$B16="Pc",$B16="CT",$B15="NT"),"   ---",(IF(AND(OR($B14="NT",$B14=""),$B17="CT",NOT($B15="Ac"),NOT($B16="NMe")),10^(VLOOKUP($B16,B!$C$5:$H$36,5,FALSE)+VLOOKUP($B15,B!$C$5:$H$36,6,FALSE)+B!$H$33+B!$G$34),(IF(AND(OR($B14="NT",$B14=""),NOT($B15="Ac")),10^(VLOOKUP($B16,B!$C$5:$H$36,5,FALSE)+VLOOKUP($B15,B!$C$5:$H$36,6,FALSE)+B!$H$33),(IF(AND($B17="CT",NOT($B16="NMe")),10^(VLOOKUP($B16,B!$C$5:$H$36,5,FALSE)+VLOOKUP($B15,B!$C$5:$H$36,6,FALSE)+B!$G$34),10^(VLOOKUP($B16,B!$C$5:$H$36,5,FALSE)+VLOOKUP($B15,B!$C$5:$H$36,6,FALSE)))))))))</f>
        <v>0.85850340136054426</v>
      </c>
      <c r="K16" s="5">
        <f t="shared" si="6"/>
        <v>6.6351195092249527E-8</v>
      </c>
      <c r="L16" s="5">
        <f t="shared" si="7"/>
        <v>1.1630296047608804</v>
      </c>
      <c r="M16" s="5">
        <f t="shared" si="8"/>
        <v>3.5941050754706211E-4</v>
      </c>
      <c r="N16" s="5"/>
      <c r="O16" s="4"/>
      <c r="P16" s="4"/>
      <c r="Q16" s="6"/>
      <c r="R16" s="4"/>
      <c r="S16" s="5"/>
      <c r="T16" s="4"/>
      <c r="U16" s="6"/>
      <c r="V16" s="6"/>
      <c r="W16" s="5"/>
      <c r="X16" s="6"/>
      <c r="Y16" s="6"/>
    </row>
    <row r="17" spans="1:25" x14ac:dyDescent="0.25">
      <c r="A17" s="4">
        <f t="shared" si="4"/>
        <v>5</v>
      </c>
      <c r="B17" s="1" t="s">
        <v>59</v>
      </c>
      <c r="C17" s="7"/>
      <c r="D17" s="8">
        <f t="shared" si="5"/>
        <v>128.86477424099246</v>
      </c>
      <c r="E17" s="6" t="str">
        <f t="shared" si="0"/>
        <v xml:space="preserve">   ---</v>
      </c>
      <c r="F17" s="6" t="str">
        <f t="shared" si="1"/>
        <v xml:space="preserve">   ---</v>
      </c>
      <c r="G17" s="5" t="str">
        <f t="shared" si="2"/>
        <v/>
      </c>
      <c r="H17" s="6" t="str">
        <f t="shared" si="3"/>
        <v/>
      </c>
      <c r="I17" s="14">
        <f>IF(OR($B17="P",$B17="",$B17="AC",$B17="NT",$B17="Pc",$B17="CT",$B16="NT"),"   ---",(IF(AND(OR($B15="NT",$B15=""),$B18="CT",NOT($B16="Ac"),NOT($B17="NMe")),10^(VLOOKUP($B17,B!$C$5:$H$36,2,FALSE)+VLOOKUP($B16,B!$C$5:$H$36,3,FALSE)+B!$E$33+B!$D$34),(IF(AND(OR($B15="NT",$B15=""),NOT($B16="Ac")),10^(VLOOKUP($B17,B!$C$5:$H$36,2,FALSE)+VLOOKUP($B16,B!$C$5:$H$36,3,FALSE)+B!$E$33),(IF(AND($B18="CT",NOT($B17="NMe")),10^(VLOOKUP($B17,B!$C$5:$H$36,2,FALSE)+VLOOKUP($B16,B!$C$5:$H$36,3,FALSE)+B!$D$34),10^(VLOOKUP($B17,B!$C$5:$H$36,2,FALSE)+VLOOKUP($B16,B!$C$5:$H$36,3,FALSE)))))))))</f>
        <v>0.34035087719298268</v>
      </c>
      <c r="J17" s="14">
        <f>IF(OR($B17="P",$B17="",$B17="AC",$B17="NT",$B17="Pc",$B17="CT",$B16="NT"),"   ---",(IF(AND(OR($B15="NT",$B15=""),$B18="CT",NOT($B16="Ac"),NOT($B17="NMe")),10^(VLOOKUP($B17,B!$C$5:$H$36,5,FALSE)+VLOOKUP($B16,B!$C$5:$H$36,6,FALSE)+B!$H$33+B!$G$34),(IF(AND(OR($B15="NT",$B15=""),NOT($B16="Ac")),10^(VLOOKUP($B17,B!$C$5:$H$36,5,FALSE)+VLOOKUP($B16,B!$C$5:$H$36,6,FALSE)+B!$H$33),(IF(AND($B18="CT",NOT($B17="NMe")),10^(VLOOKUP($B17,B!$C$5:$H$36,5,FALSE)+VLOOKUP($B16,B!$C$5:$H$36,6,FALSE)+B!$G$34),10^(VLOOKUP($B17,B!$C$5:$H$36,5,FALSE)+VLOOKUP($B16,B!$C$5:$H$36,6,FALSE)))))))))</f>
        <v>1.5848931924611136</v>
      </c>
      <c r="K17" s="5">
        <f t="shared" si="6"/>
        <v>1.3924372211780589E-7</v>
      </c>
      <c r="L17" s="5">
        <f t="shared" si="7"/>
        <v>2.1470825861552298</v>
      </c>
      <c r="M17" s="5">
        <f t="shared" si="8"/>
        <v>6.6351195092249492E-4</v>
      </c>
      <c r="N17" s="5"/>
      <c r="O17" s="4"/>
      <c r="P17" s="4"/>
      <c r="Q17" s="10" t="s">
        <v>48</v>
      </c>
      <c r="R17" s="10" t="s">
        <v>49</v>
      </c>
      <c r="S17" s="5"/>
      <c r="T17" s="4"/>
      <c r="U17" s="6"/>
      <c r="V17" s="6"/>
      <c r="W17" s="5"/>
      <c r="X17" s="6"/>
      <c r="Y17" s="6"/>
    </row>
    <row r="18" spans="1:25" x14ac:dyDescent="0.25">
      <c r="A18" s="4">
        <f t="shared" si="4"/>
        <v>6</v>
      </c>
      <c r="B18" s="1" t="s">
        <v>59</v>
      </c>
      <c r="C18" s="7"/>
      <c r="D18" s="8">
        <f t="shared" si="5"/>
        <v>81.308195027814435</v>
      </c>
      <c r="E18" s="6" t="str">
        <f t="shared" si="0"/>
        <v xml:space="preserve">   ---</v>
      </c>
      <c r="F18" s="6" t="str">
        <f t="shared" si="1"/>
        <v xml:space="preserve">   ---</v>
      </c>
      <c r="G18" s="5" t="str">
        <f t="shared" si="2"/>
        <v/>
      </c>
      <c r="H18" s="6" t="str">
        <f t="shared" si="3"/>
        <v/>
      </c>
      <c r="I18" s="14">
        <f>IF(OR($B18="P",$B18="",$B18="AC",$B18="NT",$B18="Pc",$B18="CT",$B17="NT"),"   ---",(IF(AND(OR($B16="NT",$B16=""),$B19="CT",NOT($B17="Ac"),NOT($B18="NMe")),10^(VLOOKUP($B18,B!$C$5:$H$36,2,FALSE)+VLOOKUP($B17,B!$C$5:$H$36,3,FALSE)+B!$E$33+B!$D$34),(IF(AND(OR($B16="NT",$B16=""),NOT($B17="Ac")),10^(VLOOKUP($B18,B!$C$5:$H$36,2,FALSE)+VLOOKUP($B17,B!$C$5:$H$36,3,FALSE)+B!$E$33),(IF(AND($B19="CT",NOT($B18="NMe")),10^(VLOOKUP($B18,B!$C$5:$H$36,2,FALSE)+VLOOKUP($B17,B!$C$5:$H$36,3,FALSE)+B!$D$34),10^(VLOOKUP($B18,B!$C$5:$H$36,2,FALSE)+VLOOKUP($B17,B!$C$5:$H$36,3,FALSE)))))))))</f>
        <v>1</v>
      </c>
      <c r="J18" s="14">
        <f>IF(OR($B18="P",$B18="",$B18="AC",$B18="NT",$B18="Pc",$B18="CT",$B17="NT"),"   ---",(IF(AND(OR($B16="NT",$B16=""),$B19="CT",NOT($B17="Ac"),NOT($B18="NMe")),10^(VLOOKUP($B18,B!$C$5:$H$36,5,FALSE)+VLOOKUP($B17,B!$C$5:$H$36,6,FALSE)+B!$H$33+B!$G$34),(IF(AND(OR($B16="NT",$B16=""),NOT($B17="Ac")),10^(VLOOKUP($B18,B!$C$5:$H$36,5,FALSE)+VLOOKUP($B17,B!$C$5:$H$36,6,FALSE)+B!$H$33),(IF(AND($B19="CT",NOT($B18="NMe")),10^(VLOOKUP($B18,B!$C$5:$H$36,5,FALSE)+VLOOKUP($B17,B!$C$5:$H$36,6,FALSE)+B!$G$34),10^(VLOOKUP($B18,B!$C$5:$H$36,5,FALSE)+VLOOKUP($B17,B!$C$5:$H$36,6,FALSE)))))))))</f>
        <v>1</v>
      </c>
      <c r="K18" s="5">
        <f t="shared" si="6"/>
        <v>4.091181526141717E-7</v>
      </c>
      <c r="L18" s="5">
        <f t="shared" si="7"/>
        <v>1.3547175269401694</v>
      </c>
      <c r="M18" s="5">
        <f t="shared" si="8"/>
        <v>4.1864773858492967E-4</v>
      </c>
      <c r="N18" s="5"/>
      <c r="O18" s="4"/>
      <c r="P18" s="10" t="s">
        <v>0</v>
      </c>
      <c r="Q18" s="15">
        <f>(10^(1.39))/60</f>
        <v>0.40911815261417173</v>
      </c>
      <c r="R18" s="15">
        <f>Q18*2.34</f>
        <v>0.95733647711716174</v>
      </c>
      <c r="S18" s="5"/>
      <c r="T18" s="4"/>
      <c r="U18" s="6"/>
      <c r="V18" s="6"/>
      <c r="W18" s="5"/>
      <c r="X18" s="6"/>
      <c r="Y18" s="6"/>
    </row>
    <row r="19" spans="1:25" x14ac:dyDescent="0.25">
      <c r="A19" s="4">
        <f t="shared" si="4"/>
        <v>7</v>
      </c>
      <c r="B19" s="1" t="s">
        <v>101</v>
      </c>
      <c r="C19" s="7"/>
      <c r="D19" s="8">
        <f t="shared" si="5"/>
        <v>0.50142952890673531</v>
      </c>
      <c r="E19" s="6" t="str">
        <f t="shared" si="0"/>
        <v xml:space="preserve">   ---</v>
      </c>
      <c r="F19" s="6" t="str">
        <f t="shared" si="1"/>
        <v xml:space="preserve">   ---</v>
      </c>
      <c r="G19" s="5" t="str">
        <f t="shared" si="2"/>
        <v/>
      </c>
      <c r="H19" s="6" t="str">
        <f t="shared" si="3"/>
        <v/>
      </c>
      <c r="I19" s="14">
        <f>IF(OR($B19="P",$B19="",$B19="AC",$B19="NT",$B19="Pc",$B19="CT",$B18="NT"),"   ---",(IF(AND(OR($B17="NT",$B17=""),$B20="CT",NOT($B18="Ac"),NOT($B19="NMe")),10^(VLOOKUP($B19,B!$C$5:$H$36,2,FALSE)+VLOOKUP($B18,B!$C$5:$H$36,3,FALSE)+B!$E$33+B!$D$34),(IF(AND(OR($B17="NT",$B17=""),NOT($B18="Ac")),10^(VLOOKUP($B19,B!$C$5:$H$36,2,FALSE)+VLOOKUP($B18,B!$C$5:$H$36,3,FALSE)+B!$E$33),(IF(AND($B20="CT",NOT($B19="NMe")),10^(VLOOKUP($B19,B!$C$5:$H$36,2,FALSE)+VLOOKUP($B18,B!$C$5:$H$36,3,FALSE)+B!$D$34),10^(VLOOKUP($B19,B!$C$5:$H$36,2,FALSE)+VLOOKUP($B18,B!$C$5:$H$36,3,FALSE)))))))))</f>
        <v>3.5610583809694898</v>
      </c>
      <c r="J19" s="14">
        <f>IF(OR($B19="P",$B19="",$B19="AC",$B19="NT",$B19="Pc",$B19="CT",$B18="NT"),"   ---",(IF(AND(OR($B17="NT",$B17=""),$B20="CT",NOT($B18="Ac"),NOT($B19="NMe")),10^(VLOOKUP($B19,B!$C$5:$H$36,5,FALSE)+VLOOKUP($B18,B!$C$5:$H$36,6,FALSE)+B!$H$33+B!$G$34),(IF(AND(OR($B17="NT",$B17=""),NOT($B18="Ac")),10^(VLOOKUP($B19,B!$C$5:$H$36,5,FALSE)+VLOOKUP($B18,B!$C$5:$H$36,6,FALSE)+B!$H$33),(IF(AND($B20="CT",NOT($B19="NMe")),10^(VLOOKUP($B19,B!$C$5:$H$36,5,FALSE)+VLOOKUP($B18,B!$C$5:$H$36,6,FALSE)+B!$G$34),10^(VLOOKUP($B19,B!$C$5:$H$36,5,FALSE)+VLOOKUP($B18,B!$C$5:$H$36,6,FALSE)))))))))</f>
        <v>6.1659500186148197E-3</v>
      </c>
      <c r="K19" s="5">
        <f t="shared" si="6"/>
        <v>1.4568936261734509E-6</v>
      </c>
      <c r="L19" s="5">
        <f t="shared" si="7"/>
        <v>8.3531205604545616E-3</v>
      </c>
      <c r="M19" s="5">
        <f t="shared" si="8"/>
        <v>2.5813610315207992E-6</v>
      </c>
      <c r="N19" s="5"/>
      <c r="O19" s="4"/>
      <c r="P19" s="10" t="s">
        <v>3</v>
      </c>
      <c r="Q19" s="15">
        <f>(10^(10.08))/60</f>
        <v>200377405.76956946</v>
      </c>
      <c r="R19" s="15">
        <f>Q19*1.35</f>
        <v>270509497.78891879</v>
      </c>
      <c r="S19" s="5"/>
      <c r="T19" s="4"/>
      <c r="U19" s="6"/>
      <c r="V19" s="6"/>
      <c r="W19" s="5"/>
      <c r="X19" s="6"/>
      <c r="Y19" s="6"/>
    </row>
    <row r="20" spans="1:25" x14ac:dyDescent="0.25">
      <c r="A20" s="4">
        <f t="shared" si="4"/>
        <v>8</v>
      </c>
      <c r="B20" s="1" t="s">
        <v>109</v>
      </c>
      <c r="C20" s="7"/>
      <c r="D20" s="8">
        <f t="shared" si="5"/>
        <v>0</v>
      </c>
      <c r="E20" s="6" t="str">
        <f t="shared" si="0"/>
        <v xml:space="preserve">   ---</v>
      </c>
      <c r="F20" s="6" t="str">
        <f t="shared" si="1"/>
        <v xml:space="preserve">   ---</v>
      </c>
      <c r="G20" s="5" t="str">
        <f t="shared" si="2"/>
        <v/>
      </c>
      <c r="H20" s="6" t="str">
        <f t="shared" si="3"/>
        <v/>
      </c>
      <c r="I20" s="14" t="str">
        <f>IF(OR($B20="P",$B20="",$B20="AC",$B20="NT",$B20="Pc",$B20="CT",$B19="NT"),"   ---",(IF(AND(OR($B18="NT",$B18=""),$B21="CT",NOT($B19="Ac"),NOT($B20="NMe")),10^(VLOOKUP($B20,B!$C$5:$H$36,2,FALSE)+VLOOKUP($B19,B!$C$5:$H$36,3,FALSE)+B!$E$33+B!$D$34),(IF(AND(OR($B18="NT",$B18=""),NOT($B19="Ac")),10^(VLOOKUP($B20,B!$C$5:$H$36,2,FALSE)+VLOOKUP($B19,B!$C$5:$H$36,3,FALSE)+B!$E$33),(IF(AND($B21="CT",NOT($B20="NMe")),10^(VLOOKUP($B20,B!$C$5:$H$36,2,FALSE)+VLOOKUP($B19,B!$C$5:$H$36,3,FALSE)+B!$D$34),10^(VLOOKUP($B20,B!$C$5:$H$36,2,FALSE)+VLOOKUP($B19,B!$C$5:$H$36,3,FALSE)))))))))</f>
        <v xml:space="preserve">   ---</v>
      </c>
      <c r="J20" s="14" t="str">
        <f>IF(OR($B20="P",$B20="",$B20="AC",$B20="NT",$B20="Pc",$B20="CT",$B19="NT"),"   ---",(IF(AND(OR($B18="NT",$B18=""),$B21="CT",NOT($B19="Ac"),NOT($B20="NMe")),10^(VLOOKUP($B20,B!$C$5:$H$36,5,FALSE)+VLOOKUP($B19,B!$C$5:$H$36,6,FALSE)+B!$H$33+B!$G$34),(IF(AND(OR($B18="NT",$B18=""),NOT($B19="Ac")),10^(VLOOKUP($B20,B!$C$5:$H$36,5,FALSE)+VLOOKUP($B19,B!$C$5:$H$36,6,FALSE)+B!$H$33),(IF(AND($B21="CT",NOT($B20="NMe")),10^(VLOOKUP($B20,B!$C$5:$H$36,5,FALSE)+VLOOKUP($B19,B!$C$5:$H$36,6,FALSE)+B!$G$34),10^(VLOOKUP($B20,B!$C$5:$H$36,5,FALSE)+VLOOKUP($B19,B!$C$5:$H$36,6,FALSE)))))))))</f>
        <v xml:space="preserve">   ---</v>
      </c>
      <c r="K20" s="5" t="str">
        <f t="shared" si="6"/>
        <v/>
      </c>
      <c r="L20" s="5" t="str">
        <f t="shared" si="7"/>
        <v/>
      </c>
      <c r="M20" s="5" t="str">
        <f t="shared" si="8"/>
        <v/>
      </c>
      <c r="N20" s="5"/>
      <c r="O20" s="4"/>
      <c r="P20" s="10" t="s">
        <v>8</v>
      </c>
      <c r="Q20" s="15">
        <f>(10^(-1.6))/60</f>
        <v>4.1864773858492967E-4</v>
      </c>
      <c r="R20" s="15">
        <f>Q20*1.585</f>
        <v>6.6355666565711356E-4</v>
      </c>
      <c r="S20" s="5"/>
      <c r="T20" s="4"/>
      <c r="U20" s="6"/>
      <c r="V20" s="6"/>
      <c r="W20" s="5"/>
      <c r="X20" s="6"/>
      <c r="Y20" s="6"/>
    </row>
    <row r="21" spans="1:25" x14ac:dyDescent="0.25">
      <c r="A21" s="4">
        <f t="shared" si="4"/>
        <v>9</v>
      </c>
      <c r="B21" s="1"/>
      <c r="C21" s="7"/>
      <c r="D21" s="8" t="str">
        <f t="shared" si="5"/>
        <v/>
      </c>
      <c r="E21" s="6" t="str">
        <f t="shared" si="0"/>
        <v xml:space="preserve">   ---</v>
      </c>
      <c r="F21" s="6" t="str">
        <f t="shared" si="1"/>
        <v xml:space="preserve">   ---</v>
      </c>
      <c r="G21" s="5" t="str">
        <f t="shared" si="2"/>
        <v/>
      </c>
      <c r="H21" s="6" t="str">
        <f t="shared" si="3"/>
        <v/>
      </c>
      <c r="I21" s="14" t="str">
        <f>IF(OR($B21="P",$B21="",$B21="AC",$B21="NT",$B21="Pc",$B21="CT",$B20="NT"),"   ---",(IF(AND(OR($B19="NT",$B19=""),$B22="CT",NOT($B20="Ac"),NOT($B21="NMe")),10^(VLOOKUP($B21,B!$C$5:$H$36,2,FALSE)+VLOOKUP($B20,B!$C$5:$H$36,3,FALSE)+B!$E$33+B!$D$34),(IF(AND(OR($B19="NT",$B19=""),NOT($B20="Ac")),10^(VLOOKUP($B21,B!$C$5:$H$36,2,FALSE)+VLOOKUP($B20,B!$C$5:$H$36,3,FALSE)+B!$E$33),(IF(AND($B22="CT",NOT($B21="NMe")),10^(VLOOKUP($B21,B!$C$5:$H$36,2,FALSE)+VLOOKUP($B20,B!$C$5:$H$36,3,FALSE)+B!$D$34),10^(VLOOKUP($B21,B!$C$5:$H$36,2,FALSE)+VLOOKUP($B20,B!$C$5:$H$36,3,FALSE)))))))))</f>
        <v xml:space="preserve">   ---</v>
      </c>
      <c r="J21" s="14" t="str">
        <f>IF(OR($B21="P",$B21="",$B21="AC",$B21="NT",$B21="Pc",$B21="CT",$B20="NT"),"   ---",(IF(AND(OR($B19="NT",$B19=""),$B22="CT",NOT($B20="Ac"),NOT($B21="NMe")),10^(VLOOKUP($B21,B!$C$5:$H$36,5,FALSE)+VLOOKUP($B20,B!$C$5:$H$36,6,FALSE)+B!$H$33+B!$G$34),(IF(AND(OR($B19="NT",$B19=""),NOT($B20="Ac")),10^(VLOOKUP($B21,B!$C$5:$H$36,5,FALSE)+VLOOKUP($B20,B!$C$5:$H$36,6,FALSE)+B!$H$33),(IF(AND($B22="CT",NOT($B21="NMe")),10^(VLOOKUP($B21,B!$C$5:$H$36,5,FALSE)+VLOOKUP($B20,B!$C$5:$H$36,6,FALSE)+B!$G$34),10^(VLOOKUP($B21,B!$C$5:$H$36,5,FALSE)+VLOOKUP($B20,B!$C$5:$H$36,6,FALSE)))))))))</f>
        <v xml:space="preserve">   ---</v>
      </c>
      <c r="K21" s="5" t="str">
        <f t="shared" si="6"/>
        <v/>
      </c>
      <c r="L21" s="5" t="str">
        <f t="shared" si="7"/>
        <v/>
      </c>
      <c r="M21" s="5" t="str">
        <f t="shared" si="8"/>
        <v/>
      </c>
      <c r="N21" s="4"/>
      <c r="O21" s="4"/>
      <c r="P21" s="4"/>
      <c r="Q21" s="5"/>
      <c r="R21" s="4"/>
      <c r="S21" s="5"/>
      <c r="T21" s="4"/>
      <c r="U21" s="6"/>
      <c r="V21" s="6"/>
      <c r="W21" s="5"/>
      <c r="X21" s="6"/>
      <c r="Y21" s="6"/>
    </row>
    <row r="22" spans="1:25" x14ac:dyDescent="0.25">
      <c r="A22" s="4">
        <f t="shared" si="4"/>
        <v>10</v>
      </c>
      <c r="B22" s="1"/>
      <c r="C22" s="7"/>
      <c r="D22" s="8" t="str">
        <f t="shared" si="5"/>
        <v/>
      </c>
      <c r="E22" s="6" t="str">
        <f t="shared" si="0"/>
        <v xml:space="preserve">   ---</v>
      </c>
      <c r="F22" s="6" t="str">
        <f t="shared" si="1"/>
        <v xml:space="preserve">   ---</v>
      </c>
      <c r="G22" s="5" t="str">
        <f t="shared" si="2"/>
        <v/>
      </c>
      <c r="H22" s="6" t="str">
        <f t="shared" si="3"/>
        <v/>
      </c>
      <c r="I22" s="14" t="str">
        <f>IF(OR($B22="P",$B22="",$B22="AC",$B22="NT",$B22="Pc",$B22="CT",$B21="NT"),"   ---",(IF(AND(OR($B20="NT",$B20=""),$B23="CT",NOT($B21="Ac"),NOT($B22="NMe")),10^(VLOOKUP($B22,B!$C$5:$H$36,2,FALSE)+VLOOKUP($B21,B!$C$5:$H$36,3,FALSE)+B!$E$33+B!$D$34),(IF(AND(OR($B20="NT",$B20=""),NOT($B21="Ac")),10^(VLOOKUP($B22,B!$C$5:$H$36,2,FALSE)+VLOOKUP($B21,B!$C$5:$H$36,3,FALSE)+B!$E$33),(IF(AND($B23="CT",NOT($B22="NMe")),10^(VLOOKUP($B22,B!$C$5:$H$36,2,FALSE)+VLOOKUP($B21,B!$C$5:$H$36,3,FALSE)+B!$D$34),10^(VLOOKUP($B22,B!$C$5:$H$36,2,FALSE)+VLOOKUP($B21,B!$C$5:$H$36,3,FALSE)))))))))</f>
        <v xml:space="preserve">   ---</v>
      </c>
      <c r="J22" s="14" t="str">
        <f>IF(OR($B22="P",$B22="",$B22="AC",$B22="NT",$B22="Pc",$B22="CT",$B21="NT"),"   ---",(IF(AND(OR($B20="NT",$B20=""),$B23="CT",NOT($B21="Ac"),NOT($B22="NMe")),10^(VLOOKUP($B22,B!$C$5:$H$36,5,FALSE)+VLOOKUP($B21,B!$C$5:$H$36,6,FALSE)+B!$H$33+B!$G$34),(IF(AND(OR($B20="NT",$B20=""),NOT($B21="Ac")),10^(VLOOKUP($B22,B!$C$5:$H$36,5,FALSE)+VLOOKUP($B21,B!$C$5:$H$36,6,FALSE)+B!$H$33),(IF(AND($B23="CT",NOT($B22="NMe")),10^(VLOOKUP($B22,B!$C$5:$H$36,5,FALSE)+VLOOKUP($B21,B!$C$5:$H$36,6,FALSE)+B!$G$34),10^(VLOOKUP($B22,B!$C$5:$H$36,5,FALSE)+VLOOKUP($B21,B!$C$5:$H$36,6,FALSE)))))))))</f>
        <v xml:space="preserve">   ---</v>
      </c>
      <c r="K22" s="5" t="str">
        <f t="shared" si="6"/>
        <v/>
      </c>
      <c r="L22" s="5" t="str">
        <f t="shared" si="7"/>
        <v/>
      </c>
      <c r="M22" s="5" t="str">
        <f t="shared" si="8"/>
        <v/>
      </c>
      <c r="N22" s="4"/>
      <c r="O22" s="4"/>
      <c r="P22" s="4"/>
      <c r="Q22" s="6"/>
      <c r="R22" s="4"/>
      <c r="S22" s="5"/>
      <c r="T22" s="4"/>
      <c r="U22" s="6"/>
      <c r="V22" s="6"/>
      <c r="W22" s="5"/>
      <c r="X22" s="6"/>
      <c r="Y22" s="6"/>
    </row>
    <row r="23" spans="1:25" x14ac:dyDescent="0.25">
      <c r="A23" s="4">
        <f t="shared" si="4"/>
        <v>11</v>
      </c>
      <c r="B23" s="1"/>
      <c r="C23" s="7"/>
      <c r="D23" s="8" t="str">
        <f t="shared" si="5"/>
        <v/>
      </c>
      <c r="E23" s="6" t="str">
        <f t="shared" si="0"/>
        <v xml:space="preserve">   ---</v>
      </c>
      <c r="F23" s="6" t="str">
        <f t="shared" si="1"/>
        <v xml:space="preserve">   ---</v>
      </c>
      <c r="G23" s="5" t="str">
        <f t="shared" si="2"/>
        <v/>
      </c>
      <c r="H23" s="6" t="str">
        <f t="shared" si="3"/>
        <v/>
      </c>
      <c r="I23" s="14" t="str">
        <f>IF(OR($B23="P",$B23="",$B23="AC",$B23="NT",$B23="Pc",$B23="CT",$B22="NT"),"   ---",(IF(AND(OR($B21="NT",$B21=""),$B24="CT",NOT($B22="Ac"),NOT($B23="NMe")),10^(VLOOKUP($B23,B!$C$5:$H$36,2,FALSE)+VLOOKUP($B22,B!$C$5:$H$36,3,FALSE)+B!$E$33+B!$D$34),(IF(AND(OR($B21="NT",$B21=""),NOT($B22="Ac")),10^(VLOOKUP($B23,B!$C$5:$H$36,2,FALSE)+VLOOKUP($B22,B!$C$5:$H$36,3,FALSE)+B!$E$33),(IF(AND($B24="CT",NOT($B23="NMe")),10^(VLOOKUP($B23,B!$C$5:$H$36,2,FALSE)+VLOOKUP($B22,B!$C$5:$H$36,3,FALSE)+B!$D$34),10^(VLOOKUP($B23,B!$C$5:$H$36,2,FALSE)+VLOOKUP($B22,B!$C$5:$H$36,3,FALSE)))))))))</f>
        <v xml:space="preserve">   ---</v>
      </c>
      <c r="J23" s="14" t="str">
        <f>IF(OR($B23="P",$B23="",$B23="AC",$B23="NT",$B23="Pc",$B23="CT",$B22="NT"),"   ---",(IF(AND(OR($B21="NT",$B21=""),$B24="CT",NOT($B22="Ac"),NOT($B23="NMe")),10^(VLOOKUP($B23,B!$C$5:$H$36,5,FALSE)+VLOOKUP($B22,B!$C$5:$H$36,6,FALSE)+B!$H$33+B!$G$34),(IF(AND(OR($B21="NT",$B21=""),NOT($B22="Ac")),10^(VLOOKUP($B23,B!$C$5:$H$36,5,FALSE)+VLOOKUP($B22,B!$C$5:$H$36,6,FALSE)+B!$H$33),(IF(AND($B24="CT",NOT($B23="NMe")),10^(VLOOKUP($B23,B!$C$5:$H$36,5,FALSE)+VLOOKUP($B22,B!$C$5:$H$36,6,FALSE)+B!$G$34),10^(VLOOKUP($B23,B!$C$5:$H$36,5,FALSE)+VLOOKUP($B22,B!$C$5:$H$36,6,FALSE)))))))))</f>
        <v xml:space="preserve">   ---</v>
      </c>
      <c r="K23" s="5" t="str">
        <f t="shared" si="6"/>
        <v/>
      </c>
      <c r="L23" s="5" t="str">
        <f t="shared" si="7"/>
        <v/>
      </c>
      <c r="M23" s="5" t="str">
        <f t="shared" si="8"/>
        <v/>
      </c>
      <c r="N23" s="4"/>
      <c r="O23" s="4"/>
      <c r="P23" s="4"/>
      <c r="Q23" s="6"/>
      <c r="R23" s="4"/>
      <c r="S23" s="5"/>
      <c r="T23" s="4"/>
      <c r="U23" s="6"/>
      <c r="V23" s="6"/>
      <c r="W23" s="5"/>
      <c r="X23" s="6"/>
      <c r="Y23" s="6"/>
    </row>
    <row r="24" spans="1:25" x14ac:dyDescent="0.25">
      <c r="A24" s="4">
        <f t="shared" si="4"/>
        <v>12</v>
      </c>
      <c r="B24" s="1"/>
      <c r="C24" s="7"/>
      <c r="D24" s="8" t="str">
        <f t="shared" si="5"/>
        <v/>
      </c>
      <c r="E24" s="6" t="str">
        <f t="shared" si="0"/>
        <v xml:space="preserve">   ---</v>
      </c>
      <c r="F24" s="6" t="str">
        <f t="shared" si="1"/>
        <v xml:space="preserve">   ---</v>
      </c>
      <c r="G24" s="5" t="str">
        <f t="shared" si="2"/>
        <v/>
      </c>
      <c r="H24" s="6" t="str">
        <f t="shared" si="3"/>
        <v/>
      </c>
      <c r="I24" s="14" t="str">
        <f>IF(OR($B24="P",$B24="",$B24="AC",$B24="NT",$B24="Pc",$B24="CT",$B23="NT"),"   ---",(IF(AND(OR($B22="NT",$B22=""),$B25="CT",NOT($B23="Ac"),NOT($B24="NMe")),10^(VLOOKUP($B24,B!$C$5:$H$36,2,FALSE)+VLOOKUP($B23,B!$C$5:$H$36,3,FALSE)+B!$E$33+B!$D$34),(IF(AND(OR($B22="NT",$B22=""),NOT($B23="Ac")),10^(VLOOKUP($B24,B!$C$5:$H$36,2,FALSE)+VLOOKUP($B23,B!$C$5:$H$36,3,FALSE)+B!$E$33),(IF(AND($B25="CT",NOT($B24="NMe")),10^(VLOOKUP($B24,B!$C$5:$H$36,2,FALSE)+VLOOKUP($B23,B!$C$5:$H$36,3,FALSE)+B!$D$34),10^(VLOOKUP($B24,B!$C$5:$H$36,2,FALSE)+VLOOKUP($B23,B!$C$5:$H$36,3,FALSE)))))))))</f>
        <v xml:space="preserve">   ---</v>
      </c>
      <c r="J24" s="14" t="str">
        <f>IF(OR($B24="P",$B24="",$B24="AC",$B24="NT",$B24="Pc",$B24="CT",$B23="NT"),"   ---",(IF(AND(OR($B22="NT",$B22=""),$B25="CT",NOT($B23="Ac"),NOT($B24="NMe")),10^(VLOOKUP($B24,B!$C$5:$H$36,5,FALSE)+VLOOKUP($B23,B!$C$5:$H$36,6,FALSE)+B!$H$33+B!$G$34),(IF(AND(OR($B22="NT",$B22=""),NOT($B23="Ac")),10^(VLOOKUP($B24,B!$C$5:$H$36,5,FALSE)+VLOOKUP($B23,B!$C$5:$H$36,6,FALSE)+B!$H$33),(IF(AND($B25="CT",NOT($B24="NMe")),10^(VLOOKUP($B24,B!$C$5:$H$36,5,FALSE)+VLOOKUP($B23,B!$C$5:$H$36,6,FALSE)+B!$G$34),10^(VLOOKUP($B24,B!$C$5:$H$36,5,FALSE)+VLOOKUP($B23,B!$C$5:$H$36,6,FALSE)))))))))</f>
        <v xml:space="preserve">   ---</v>
      </c>
      <c r="K24" s="5" t="str">
        <f t="shared" si="6"/>
        <v/>
      </c>
      <c r="L24" s="5" t="str">
        <f t="shared" si="7"/>
        <v/>
      </c>
      <c r="M24" s="5" t="str">
        <f t="shared" si="8"/>
        <v/>
      </c>
      <c r="N24" s="4"/>
      <c r="O24" s="4"/>
      <c r="P24" s="4"/>
      <c r="Q24" s="6"/>
      <c r="R24" s="4"/>
      <c r="S24" s="5"/>
      <c r="T24" s="4"/>
      <c r="U24" s="6"/>
      <c r="V24" s="6"/>
      <c r="W24" s="5"/>
      <c r="X24" s="6"/>
      <c r="Y24" s="6"/>
    </row>
    <row r="25" spans="1:25" x14ac:dyDescent="0.25">
      <c r="A25" s="4">
        <f t="shared" si="4"/>
        <v>13</v>
      </c>
      <c r="B25" s="1"/>
      <c r="C25" s="7"/>
      <c r="D25" s="8" t="str">
        <f t="shared" si="5"/>
        <v/>
      </c>
      <c r="E25" s="6" t="str">
        <f t="shared" si="0"/>
        <v xml:space="preserve">   ---</v>
      </c>
      <c r="F25" s="6" t="str">
        <f t="shared" si="1"/>
        <v xml:space="preserve">   ---</v>
      </c>
      <c r="G25" s="5" t="str">
        <f t="shared" si="2"/>
        <v/>
      </c>
      <c r="H25" s="6" t="str">
        <f t="shared" si="3"/>
        <v/>
      </c>
      <c r="I25" s="14" t="str">
        <f>IF(OR($B25="P",$B25="",$B25="AC",$B25="NT",$B25="Pc",$B25="CT",$B24="NT"),"   ---",(IF(AND(OR($B23="NT",$B23=""),$B26="CT",NOT($B24="Ac"),NOT($B25="NMe")),10^(VLOOKUP($B25,B!$C$5:$H$36,2,FALSE)+VLOOKUP($B24,B!$C$5:$H$36,3,FALSE)+B!$E$33+B!$D$34),(IF(AND(OR($B23="NT",$B23=""),NOT($B24="Ac")),10^(VLOOKUP($B25,B!$C$5:$H$36,2,FALSE)+VLOOKUP($B24,B!$C$5:$H$36,3,FALSE)+B!$E$33),(IF(AND($B26="CT",NOT($B25="NMe")),10^(VLOOKUP($B25,B!$C$5:$H$36,2,FALSE)+VLOOKUP($B24,B!$C$5:$H$36,3,FALSE)+B!$D$34),10^(VLOOKUP($B25,B!$C$5:$H$36,2,FALSE)+VLOOKUP($B24,B!$C$5:$H$36,3,FALSE)))))))))</f>
        <v xml:space="preserve">   ---</v>
      </c>
      <c r="J25" s="14" t="str">
        <f>IF(OR($B25="P",$B25="",$B25="AC",$B25="NT",$B25="Pc",$B25="CT",$B24="NT"),"   ---",(IF(AND(OR($B23="NT",$B23=""),$B26="CT",NOT($B24="Ac"),NOT($B25="NMe")),10^(VLOOKUP($B25,B!$C$5:$H$36,5,FALSE)+VLOOKUP($B24,B!$C$5:$H$36,6,FALSE)+B!$H$33+B!$G$34),(IF(AND(OR($B23="NT",$B23=""),NOT($B24="Ac")),10^(VLOOKUP($B25,B!$C$5:$H$36,5,FALSE)+VLOOKUP($B24,B!$C$5:$H$36,6,FALSE)+B!$H$33),(IF(AND($B26="CT",NOT($B25="NMe")),10^(VLOOKUP($B25,B!$C$5:$H$36,5,FALSE)+VLOOKUP($B24,B!$C$5:$H$36,6,FALSE)+B!$G$34),10^(VLOOKUP($B25,B!$C$5:$H$36,5,FALSE)+VLOOKUP($B24,B!$C$5:$H$36,6,FALSE)))))))))</f>
        <v xml:space="preserve">   ---</v>
      </c>
      <c r="K25" s="5" t="str">
        <f t="shared" si="6"/>
        <v/>
      </c>
      <c r="L25" s="5" t="str">
        <f t="shared" si="7"/>
        <v/>
      </c>
      <c r="M25" s="5" t="str">
        <f t="shared" si="8"/>
        <v/>
      </c>
      <c r="N25" s="4"/>
      <c r="O25" s="4"/>
      <c r="P25" s="4"/>
      <c r="Q25" s="6"/>
      <c r="R25" s="4"/>
      <c r="S25" s="5"/>
      <c r="T25" s="4"/>
      <c r="U25" s="6"/>
      <c r="V25" s="6"/>
      <c r="W25" s="5"/>
      <c r="X25" s="6"/>
      <c r="Y25" s="6"/>
    </row>
    <row r="26" spans="1:25" x14ac:dyDescent="0.25">
      <c r="A26" s="4">
        <f t="shared" si="4"/>
        <v>14</v>
      </c>
      <c r="B26" s="1"/>
      <c r="C26" s="7"/>
      <c r="D26" s="8" t="str">
        <f t="shared" si="5"/>
        <v/>
      </c>
      <c r="E26" s="6" t="str">
        <f t="shared" si="0"/>
        <v xml:space="preserve">   ---</v>
      </c>
      <c r="F26" s="6" t="str">
        <f t="shared" si="1"/>
        <v xml:space="preserve">   ---</v>
      </c>
      <c r="G26" s="5" t="str">
        <f t="shared" si="2"/>
        <v/>
      </c>
      <c r="H26" s="6" t="str">
        <f t="shared" si="3"/>
        <v/>
      </c>
      <c r="I26" s="14" t="str">
        <f>IF(OR($B26="P",$B26="",$B26="AC",$B26="NT",$B26="Pc",$B26="CT",$B25="NT"),"   ---",(IF(AND(OR($B24="NT",$B24=""),$B27="CT",NOT($B25="Ac"),NOT($B26="NMe")),10^(VLOOKUP($B26,B!$C$5:$H$36,2,FALSE)+VLOOKUP($B25,B!$C$5:$H$36,3,FALSE)+B!$E$33+B!$D$34),(IF(AND(OR($B24="NT",$B24=""),NOT($B25="Ac")),10^(VLOOKUP($B26,B!$C$5:$H$36,2,FALSE)+VLOOKUP($B25,B!$C$5:$H$36,3,FALSE)+B!$E$33),(IF(AND($B27="CT",NOT($B26="NMe")),10^(VLOOKUP($B26,B!$C$5:$H$36,2,FALSE)+VLOOKUP($B25,B!$C$5:$H$36,3,FALSE)+B!$D$34),10^(VLOOKUP($B26,B!$C$5:$H$36,2,FALSE)+VLOOKUP($B25,B!$C$5:$H$36,3,FALSE)))))))))</f>
        <v xml:space="preserve">   ---</v>
      </c>
      <c r="J26" s="14" t="str">
        <f>IF(OR($B26="P",$B26="",$B26="AC",$B26="NT",$B26="Pc",$B26="CT",$B25="NT"),"   ---",(IF(AND(OR($B24="NT",$B24=""),$B27="CT",NOT($B25="Ac"),NOT($B26="NMe")),10^(VLOOKUP($B26,B!$C$5:$H$36,5,FALSE)+VLOOKUP($B25,B!$C$5:$H$36,6,FALSE)+B!$H$33+B!$G$34),(IF(AND(OR($B24="NT",$B24=""),NOT($B25="Ac")),10^(VLOOKUP($B26,B!$C$5:$H$36,5,FALSE)+VLOOKUP($B25,B!$C$5:$H$36,6,FALSE)+B!$H$33),(IF(AND($B27="CT",NOT($B26="NMe")),10^(VLOOKUP($B26,B!$C$5:$H$36,5,FALSE)+VLOOKUP($B25,B!$C$5:$H$36,6,FALSE)+B!$G$34),10^(VLOOKUP($B26,B!$C$5:$H$36,5,FALSE)+VLOOKUP($B25,B!$C$5:$H$36,6,FALSE)))))))))</f>
        <v xml:space="preserve">   ---</v>
      </c>
      <c r="K26" s="5" t="str">
        <f t="shared" si="6"/>
        <v/>
      </c>
      <c r="L26" s="5" t="str">
        <f t="shared" si="7"/>
        <v/>
      </c>
      <c r="M26" s="5" t="str">
        <f t="shared" si="8"/>
        <v/>
      </c>
      <c r="N26" s="4"/>
      <c r="O26" s="4"/>
      <c r="P26" s="4"/>
      <c r="Q26" s="6"/>
      <c r="R26" s="4"/>
      <c r="S26" s="5"/>
      <c r="T26" s="4"/>
      <c r="U26" s="6"/>
      <c r="V26" s="6"/>
      <c r="W26" s="5"/>
      <c r="X26" s="6"/>
      <c r="Y26" s="6"/>
    </row>
    <row r="27" spans="1:25" x14ac:dyDescent="0.25">
      <c r="A27" s="4">
        <f t="shared" si="4"/>
        <v>15</v>
      </c>
      <c r="B27" s="1"/>
      <c r="C27" s="7"/>
      <c r="D27" s="8" t="str">
        <f t="shared" si="5"/>
        <v/>
      </c>
      <c r="E27" s="6" t="str">
        <f t="shared" si="0"/>
        <v xml:space="preserve">   ---</v>
      </c>
      <c r="F27" s="6" t="str">
        <f t="shared" si="1"/>
        <v xml:space="preserve">   ---</v>
      </c>
      <c r="G27" s="5" t="str">
        <f t="shared" si="2"/>
        <v/>
      </c>
      <c r="H27" s="6" t="str">
        <f t="shared" si="3"/>
        <v/>
      </c>
      <c r="I27" s="14" t="str">
        <f>IF(OR($B27="P",$B27="",$B27="AC",$B27="NT",$B27="Pc",$B27="CT",$B26="NT"),"   ---",(IF(AND(OR($B25="NT",$B25=""),$B28="CT",NOT($B26="Ac"),NOT($B27="NMe")),10^(VLOOKUP($B27,B!$C$5:$H$36,2,FALSE)+VLOOKUP($B26,B!$C$5:$H$36,3,FALSE)+B!$E$33+B!$D$34),(IF(AND(OR($B25="NT",$B25=""),NOT($B26="Ac")),10^(VLOOKUP($B27,B!$C$5:$H$36,2,FALSE)+VLOOKUP($B26,B!$C$5:$H$36,3,FALSE)+B!$E$33),(IF(AND($B28="CT",NOT($B27="NMe")),10^(VLOOKUP($B27,B!$C$5:$H$36,2,FALSE)+VLOOKUP($B26,B!$C$5:$H$36,3,FALSE)+B!$D$34),10^(VLOOKUP($B27,B!$C$5:$H$36,2,FALSE)+VLOOKUP($B26,B!$C$5:$H$36,3,FALSE)))))))))</f>
        <v xml:space="preserve">   ---</v>
      </c>
      <c r="J27" s="14" t="str">
        <f>IF(OR($B27="P",$B27="",$B27="AC",$B27="NT",$B27="Pc",$B27="CT",$B26="NT"),"   ---",(IF(AND(OR($B25="NT",$B25=""),$B28="CT",NOT($B26="Ac"),NOT($B27="NMe")),10^(VLOOKUP($B27,B!$C$5:$H$36,5,FALSE)+VLOOKUP($B26,B!$C$5:$H$36,6,FALSE)+B!$H$33+B!$G$34),(IF(AND(OR($B25="NT",$B25=""),NOT($B26="Ac")),10^(VLOOKUP($B27,B!$C$5:$H$36,5,FALSE)+VLOOKUP($B26,B!$C$5:$H$36,6,FALSE)+B!$H$33),(IF(AND($B28="CT",NOT($B27="NMe")),10^(VLOOKUP($B27,B!$C$5:$H$36,5,FALSE)+VLOOKUP($B26,B!$C$5:$H$36,6,FALSE)+B!$G$34),10^(VLOOKUP($B27,B!$C$5:$H$36,5,FALSE)+VLOOKUP($B26,B!$C$5:$H$36,6,FALSE)))))))))</f>
        <v xml:space="preserve">   ---</v>
      </c>
      <c r="K27" s="5" t="str">
        <f t="shared" si="6"/>
        <v/>
      </c>
      <c r="L27" s="5" t="str">
        <f t="shared" si="7"/>
        <v/>
      </c>
      <c r="M27" s="5" t="str">
        <f t="shared" si="8"/>
        <v/>
      </c>
      <c r="N27" s="4"/>
      <c r="O27" s="4"/>
      <c r="P27" s="4"/>
      <c r="Q27" s="6"/>
      <c r="R27" s="4"/>
      <c r="S27" s="5"/>
      <c r="T27" s="4"/>
      <c r="U27" s="6"/>
      <c r="V27" s="6"/>
      <c r="W27" s="5"/>
      <c r="X27" s="6"/>
      <c r="Y27" s="6"/>
    </row>
    <row r="28" spans="1:25" x14ac:dyDescent="0.25">
      <c r="A28" s="4">
        <f t="shared" si="4"/>
        <v>16</v>
      </c>
      <c r="B28" s="1"/>
      <c r="C28" s="7"/>
      <c r="D28" s="8" t="str">
        <f t="shared" si="5"/>
        <v/>
      </c>
      <c r="E28" s="6" t="str">
        <f t="shared" si="0"/>
        <v xml:space="preserve">   ---</v>
      </c>
      <c r="F28" s="6" t="str">
        <f t="shared" si="1"/>
        <v xml:space="preserve">   ---</v>
      </c>
      <c r="G28" s="5" t="str">
        <f t="shared" si="2"/>
        <v/>
      </c>
      <c r="H28" s="6" t="str">
        <f t="shared" si="3"/>
        <v/>
      </c>
      <c r="I28" s="14" t="str">
        <f>IF(OR($B28="P",$B28="",$B28="AC",$B28="NT",$B28="Pc",$B28="CT",$B27="NT"),"   ---",(IF(AND(OR($B26="NT",$B26=""),$B29="CT",NOT($B27="Ac"),NOT($B28="NMe")),10^(VLOOKUP($B28,B!$C$5:$H$36,2,FALSE)+VLOOKUP($B27,B!$C$5:$H$36,3,FALSE)+B!$E$33+B!$D$34),(IF(AND(OR($B26="NT",$B26=""),NOT($B27="Ac")),10^(VLOOKUP($B28,B!$C$5:$H$36,2,FALSE)+VLOOKUP($B27,B!$C$5:$H$36,3,FALSE)+B!$E$33),(IF(AND($B29="CT",NOT($B28="NMe")),10^(VLOOKUP($B28,B!$C$5:$H$36,2,FALSE)+VLOOKUP($B27,B!$C$5:$H$36,3,FALSE)+B!$D$34),10^(VLOOKUP($B28,B!$C$5:$H$36,2,FALSE)+VLOOKUP($B27,B!$C$5:$H$36,3,FALSE)))))))))</f>
        <v xml:space="preserve">   ---</v>
      </c>
      <c r="J28" s="14" t="str">
        <f>IF(OR($B28="P",$B28="",$B28="AC",$B28="NT",$B28="Pc",$B28="CT",$B27="NT"),"   ---",(IF(AND(OR($B26="NT",$B26=""),$B29="CT",NOT($B27="Ac"),NOT($B28="NMe")),10^(VLOOKUP($B28,B!$C$5:$H$36,5,FALSE)+VLOOKUP($B27,B!$C$5:$H$36,6,FALSE)+B!$H$33+B!$G$34),(IF(AND(OR($B26="NT",$B26=""),NOT($B27="Ac")),10^(VLOOKUP($B28,B!$C$5:$H$36,5,FALSE)+VLOOKUP($B27,B!$C$5:$H$36,6,FALSE)+B!$H$33),(IF(AND($B29="CT",NOT($B28="NMe")),10^(VLOOKUP($B28,B!$C$5:$H$36,5,FALSE)+VLOOKUP($B27,B!$C$5:$H$36,6,FALSE)+B!$G$34),10^(VLOOKUP($B28,B!$C$5:$H$36,5,FALSE)+VLOOKUP($B27,B!$C$5:$H$36,6,FALSE)))))))))</f>
        <v xml:space="preserve">   ---</v>
      </c>
      <c r="K28" s="5" t="str">
        <f t="shared" si="6"/>
        <v/>
      </c>
      <c r="L28" s="5" t="str">
        <f t="shared" si="7"/>
        <v/>
      </c>
      <c r="M28" s="5" t="str">
        <f t="shared" si="8"/>
        <v/>
      </c>
      <c r="N28" s="4"/>
      <c r="O28" s="4"/>
      <c r="P28" s="4"/>
      <c r="Q28" s="6"/>
      <c r="R28" s="4"/>
      <c r="S28" s="5"/>
      <c r="T28" s="4"/>
      <c r="U28" s="6"/>
      <c r="V28" s="6"/>
      <c r="W28" s="5"/>
      <c r="X28" s="6"/>
      <c r="Y28" s="6"/>
    </row>
    <row r="29" spans="1:25" x14ac:dyDescent="0.25">
      <c r="A29" s="4">
        <f t="shared" si="4"/>
        <v>17</v>
      </c>
      <c r="B29" s="1"/>
      <c r="C29" s="7"/>
      <c r="D29" s="8" t="str">
        <f t="shared" si="5"/>
        <v/>
      </c>
      <c r="E29" s="6" t="str">
        <f t="shared" si="0"/>
        <v xml:space="preserve">   ---</v>
      </c>
      <c r="F29" s="6" t="str">
        <f t="shared" si="1"/>
        <v xml:space="preserve">   ---</v>
      </c>
      <c r="G29" s="5" t="str">
        <f t="shared" si="2"/>
        <v/>
      </c>
      <c r="H29" s="6" t="str">
        <f t="shared" si="3"/>
        <v/>
      </c>
      <c r="I29" s="14" t="str">
        <f>IF(OR($B29="P",$B29="",$B29="AC",$B29="NT",$B29="Pc",$B29="CT",$B28="NT"),"   ---",(IF(AND(OR($B27="NT",$B27=""),$B30="CT",NOT($B28="Ac"),NOT($B29="NMe")),10^(VLOOKUP($B29,B!$C$5:$H$36,2,FALSE)+VLOOKUP($B28,B!$C$5:$H$36,3,FALSE)+B!$E$33+B!$D$34),(IF(AND(OR($B27="NT",$B27=""),NOT($B28="Ac")),10^(VLOOKUP($B29,B!$C$5:$H$36,2,FALSE)+VLOOKUP($B28,B!$C$5:$H$36,3,FALSE)+B!$E$33),(IF(AND($B30="CT",NOT($B29="NMe")),10^(VLOOKUP($B29,B!$C$5:$H$36,2,FALSE)+VLOOKUP($B28,B!$C$5:$H$36,3,FALSE)+B!$D$34),10^(VLOOKUP($B29,B!$C$5:$H$36,2,FALSE)+VLOOKUP($B28,B!$C$5:$H$36,3,FALSE)))))))))</f>
        <v xml:space="preserve">   ---</v>
      </c>
      <c r="J29" s="14" t="str">
        <f>IF(OR($B29="P",$B29="",$B29="AC",$B29="NT",$B29="Pc",$B29="CT",$B28="NT"),"   ---",(IF(AND(OR($B27="NT",$B27=""),$B30="CT",NOT($B28="Ac"),NOT($B29="NMe")),10^(VLOOKUP($B29,B!$C$5:$H$36,5,FALSE)+VLOOKUP($B28,B!$C$5:$H$36,6,FALSE)+B!$H$33+B!$G$34),(IF(AND(OR($B27="NT",$B27=""),NOT($B28="Ac")),10^(VLOOKUP($B29,B!$C$5:$H$36,5,FALSE)+VLOOKUP($B28,B!$C$5:$H$36,6,FALSE)+B!$H$33),(IF(AND($B30="CT",NOT($B29="NMe")),10^(VLOOKUP($B29,B!$C$5:$H$36,5,FALSE)+VLOOKUP($B28,B!$C$5:$H$36,6,FALSE)+B!$G$34),10^(VLOOKUP($B29,B!$C$5:$H$36,5,FALSE)+VLOOKUP($B28,B!$C$5:$H$36,6,FALSE)))))))))</f>
        <v xml:space="preserve">   ---</v>
      </c>
      <c r="K29" s="5" t="str">
        <f t="shared" si="6"/>
        <v/>
      </c>
      <c r="L29" s="5" t="str">
        <f t="shared" si="7"/>
        <v/>
      </c>
      <c r="M29" s="5" t="str">
        <f t="shared" si="8"/>
        <v/>
      </c>
      <c r="N29" s="4"/>
      <c r="O29" s="4"/>
      <c r="P29" s="4"/>
      <c r="Q29" s="6"/>
      <c r="R29" s="4"/>
      <c r="S29" s="5"/>
      <c r="T29" s="4"/>
      <c r="U29" s="4"/>
      <c r="V29" s="4"/>
      <c r="W29" s="5"/>
      <c r="X29" s="4"/>
      <c r="Y29" s="4"/>
    </row>
    <row r="30" spans="1:25" x14ac:dyDescent="0.25">
      <c r="A30" s="4">
        <f t="shared" si="4"/>
        <v>18</v>
      </c>
      <c r="B30" s="1"/>
      <c r="C30" s="7"/>
      <c r="D30" s="8" t="str">
        <f t="shared" si="5"/>
        <v/>
      </c>
      <c r="E30" s="6" t="str">
        <f t="shared" si="0"/>
        <v xml:space="preserve">   ---</v>
      </c>
      <c r="F30" s="6" t="str">
        <f t="shared" si="1"/>
        <v xml:space="preserve">   ---</v>
      </c>
      <c r="G30" s="5" t="str">
        <f t="shared" si="2"/>
        <v/>
      </c>
      <c r="H30" s="6" t="str">
        <f t="shared" si="3"/>
        <v/>
      </c>
      <c r="I30" s="14" t="str">
        <f>IF(OR($B30="P",$B30="",$B30="AC",$B30="NT",$B30="Pc",$B30="CT",$B29="NT"),"   ---",(IF(AND(OR($B28="NT",$B28=""),$B31="CT",NOT($B29="Ac"),NOT($B30="NMe")),10^(VLOOKUP($B30,B!$C$5:$H$36,2,FALSE)+VLOOKUP($B29,B!$C$5:$H$36,3,FALSE)+B!$E$33+B!$D$34),(IF(AND(OR($B28="NT",$B28=""),NOT($B29="Ac")),10^(VLOOKUP($B30,B!$C$5:$H$36,2,FALSE)+VLOOKUP($B29,B!$C$5:$H$36,3,FALSE)+B!$E$33),(IF(AND($B31="CT",NOT($B30="NMe")),10^(VLOOKUP($B30,B!$C$5:$H$36,2,FALSE)+VLOOKUP($B29,B!$C$5:$H$36,3,FALSE)+B!$D$34),10^(VLOOKUP($B30,B!$C$5:$H$36,2,FALSE)+VLOOKUP($B29,B!$C$5:$H$36,3,FALSE)))))))))</f>
        <v xml:space="preserve">   ---</v>
      </c>
      <c r="J30" s="14" t="str">
        <f>IF(OR($B30="P",$B30="",$B30="AC",$B30="NT",$B30="Pc",$B30="CT",$B29="NT"),"   ---",(IF(AND(OR($B28="NT",$B28=""),$B31="CT",NOT($B29="Ac"),NOT($B30="NMe")),10^(VLOOKUP($B30,B!$C$5:$H$36,5,FALSE)+VLOOKUP($B29,B!$C$5:$H$36,6,FALSE)+B!$H$33+B!$G$34),(IF(AND(OR($B28="NT",$B28=""),NOT($B29="Ac")),10^(VLOOKUP($B30,B!$C$5:$H$36,5,FALSE)+VLOOKUP($B29,B!$C$5:$H$36,6,FALSE)+B!$H$33),(IF(AND($B31="CT",NOT($B30="NMe")),10^(VLOOKUP($B30,B!$C$5:$H$36,5,FALSE)+VLOOKUP($B29,B!$C$5:$H$36,6,FALSE)+B!$G$34),10^(VLOOKUP($B30,B!$C$5:$H$36,5,FALSE)+VLOOKUP($B29,B!$C$5:$H$36,6,FALSE)))))))))</f>
        <v xml:space="preserve">   ---</v>
      </c>
      <c r="K30" s="5" t="str">
        <f t="shared" si="6"/>
        <v/>
      </c>
      <c r="L30" s="5" t="str">
        <f t="shared" si="7"/>
        <v/>
      </c>
      <c r="M30" s="5" t="str">
        <f t="shared" si="8"/>
        <v/>
      </c>
      <c r="N30" s="4"/>
      <c r="O30" s="4"/>
      <c r="P30" s="4"/>
      <c r="Q30" s="6"/>
      <c r="R30" s="4"/>
      <c r="S30" s="5"/>
      <c r="T30" s="4"/>
      <c r="U30" s="4"/>
      <c r="V30" s="4"/>
      <c r="W30" s="5"/>
      <c r="X30" s="4"/>
      <c r="Y30" s="4"/>
    </row>
    <row r="31" spans="1:25" x14ac:dyDescent="0.25">
      <c r="A31" s="4">
        <f t="shared" si="4"/>
        <v>19</v>
      </c>
      <c r="B31" s="1"/>
      <c r="C31" s="7"/>
      <c r="D31" s="8" t="str">
        <f t="shared" si="5"/>
        <v/>
      </c>
      <c r="E31" s="6" t="str">
        <f t="shared" si="0"/>
        <v xml:space="preserve">   ---</v>
      </c>
      <c r="F31" s="6" t="str">
        <f t="shared" si="1"/>
        <v xml:space="preserve">   ---</v>
      </c>
      <c r="G31" s="5" t="str">
        <f t="shared" si="2"/>
        <v/>
      </c>
      <c r="H31" s="6" t="str">
        <f t="shared" si="3"/>
        <v/>
      </c>
      <c r="I31" s="14" t="str">
        <f>IF(OR($B31="P",$B31="",$B31="AC",$B31="NT",$B31="Pc",$B31="CT",$B30="NT"),"   ---",(IF(AND(OR($B29="NT",$B29=""),$B32="CT",NOT($B30="Ac"),NOT($B31="NMe")),10^(VLOOKUP($B31,B!$C$5:$H$36,2,FALSE)+VLOOKUP($B30,B!$C$5:$H$36,3,FALSE)+B!$E$33+B!$D$34),(IF(AND(OR($B29="NT",$B29=""),NOT($B30="Ac")),10^(VLOOKUP($B31,B!$C$5:$H$36,2,FALSE)+VLOOKUP($B30,B!$C$5:$H$36,3,FALSE)+B!$E$33),(IF(AND($B32="CT",NOT($B31="NMe")),10^(VLOOKUP($B31,B!$C$5:$H$36,2,FALSE)+VLOOKUP($B30,B!$C$5:$H$36,3,FALSE)+B!$D$34),10^(VLOOKUP($B31,B!$C$5:$H$36,2,FALSE)+VLOOKUP($B30,B!$C$5:$H$36,3,FALSE)))))))))</f>
        <v xml:space="preserve">   ---</v>
      </c>
      <c r="J31" s="14" t="str">
        <f>IF(OR($B31="P",$B31="",$B31="AC",$B31="NT",$B31="Pc",$B31="CT",$B30="NT"),"   ---",(IF(AND(OR($B29="NT",$B29=""),$B32="CT",NOT($B30="Ac"),NOT($B31="NMe")),10^(VLOOKUP($B31,B!$C$5:$H$36,5,FALSE)+VLOOKUP($B30,B!$C$5:$H$36,6,FALSE)+B!$H$33+B!$G$34),(IF(AND(OR($B29="NT",$B29=""),NOT($B30="Ac")),10^(VLOOKUP($B31,B!$C$5:$H$36,5,FALSE)+VLOOKUP($B30,B!$C$5:$H$36,6,FALSE)+B!$H$33),(IF(AND($B32="CT",NOT($B31="NMe")),10^(VLOOKUP($B31,B!$C$5:$H$36,5,FALSE)+VLOOKUP($B30,B!$C$5:$H$36,6,FALSE)+B!$G$34),10^(VLOOKUP($B31,B!$C$5:$H$36,5,FALSE)+VLOOKUP($B30,B!$C$5:$H$36,6,FALSE)))))))))</f>
        <v xml:space="preserve">   ---</v>
      </c>
      <c r="K31" s="5" t="str">
        <f t="shared" si="6"/>
        <v/>
      </c>
      <c r="L31" s="5" t="str">
        <f t="shared" si="7"/>
        <v/>
      </c>
      <c r="M31" s="5" t="str">
        <f t="shared" si="8"/>
        <v/>
      </c>
      <c r="N31" s="4"/>
      <c r="O31" s="4"/>
      <c r="P31" s="4"/>
      <c r="Q31" s="6"/>
      <c r="R31" s="4"/>
      <c r="S31" s="5"/>
      <c r="T31" s="4"/>
      <c r="U31" s="6"/>
      <c r="V31" s="6"/>
      <c r="W31" s="5"/>
      <c r="X31" s="6"/>
      <c r="Y31" s="6"/>
    </row>
    <row r="32" spans="1:25" x14ac:dyDescent="0.25">
      <c r="A32" s="4">
        <f t="shared" si="4"/>
        <v>20</v>
      </c>
      <c r="B32" s="1"/>
      <c r="C32" s="7"/>
      <c r="D32" s="8" t="str">
        <f t="shared" si="5"/>
        <v/>
      </c>
      <c r="E32" s="6" t="str">
        <f t="shared" si="0"/>
        <v xml:space="preserve">   ---</v>
      </c>
      <c r="F32" s="6" t="str">
        <f t="shared" si="1"/>
        <v xml:space="preserve">   ---</v>
      </c>
      <c r="G32" s="5" t="str">
        <f t="shared" si="2"/>
        <v/>
      </c>
      <c r="H32" s="6" t="str">
        <f t="shared" si="3"/>
        <v/>
      </c>
      <c r="I32" s="14" t="str">
        <f>IF(OR($B32="P",$B32="",$B32="AC",$B32="NT",$B32="Pc",$B32="CT",$B31="NT"),"   ---",(IF(AND(OR($B30="NT",$B30=""),$B33="CT",NOT($B31="Ac"),NOT($B32="NMe")),10^(VLOOKUP($B32,B!$C$5:$H$36,2,FALSE)+VLOOKUP($B31,B!$C$5:$H$36,3,FALSE)+B!$E$33+B!$D$34),(IF(AND(OR($B30="NT",$B30=""),NOT($B31="Ac")),10^(VLOOKUP($B32,B!$C$5:$H$36,2,FALSE)+VLOOKUP($B31,B!$C$5:$H$36,3,FALSE)+B!$E$33),(IF(AND($B33="CT",NOT($B32="NMe")),10^(VLOOKUP($B32,B!$C$5:$H$36,2,FALSE)+VLOOKUP($B31,B!$C$5:$H$36,3,FALSE)+B!$D$34),10^(VLOOKUP($B32,B!$C$5:$H$36,2,FALSE)+VLOOKUP($B31,B!$C$5:$H$36,3,FALSE)))))))))</f>
        <v xml:space="preserve">   ---</v>
      </c>
      <c r="J32" s="14" t="str">
        <f>IF(OR($B32="P",$B32="",$B32="AC",$B32="NT",$B32="Pc",$B32="CT",$B31="NT"),"   ---",(IF(AND(OR($B30="NT",$B30=""),$B33="CT",NOT($B31="Ac"),NOT($B32="NMe")),10^(VLOOKUP($B32,B!$C$5:$H$36,5,FALSE)+VLOOKUP($B31,B!$C$5:$H$36,6,FALSE)+B!$H$33+B!$G$34),(IF(AND(OR($B30="NT",$B30=""),NOT($B31="Ac")),10^(VLOOKUP($B32,B!$C$5:$H$36,5,FALSE)+VLOOKUP($B31,B!$C$5:$H$36,6,FALSE)+B!$H$33),(IF(AND($B33="CT",NOT($B32="NMe")),10^(VLOOKUP($B32,B!$C$5:$H$36,5,FALSE)+VLOOKUP($B31,B!$C$5:$H$36,6,FALSE)+B!$G$34),10^(VLOOKUP($B32,B!$C$5:$H$36,5,FALSE)+VLOOKUP($B31,B!$C$5:$H$36,6,FALSE)))))))))</f>
        <v xml:space="preserve">   ---</v>
      </c>
      <c r="K32" s="5" t="str">
        <f t="shared" si="6"/>
        <v/>
      </c>
      <c r="L32" s="5" t="str">
        <f t="shared" si="7"/>
        <v/>
      </c>
      <c r="M32" s="5" t="str">
        <f t="shared" si="8"/>
        <v/>
      </c>
      <c r="N32" s="4"/>
      <c r="O32" s="4"/>
      <c r="P32" s="4"/>
      <c r="Q32" s="6"/>
      <c r="R32" s="6"/>
      <c r="S32" s="5"/>
      <c r="T32" s="5"/>
      <c r="U32" s="5"/>
      <c r="V32" s="5"/>
      <c r="W32" s="5"/>
      <c r="X32" s="4"/>
      <c r="Y32" s="4"/>
    </row>
    <row r="33" spans="1:23" x14ac:dyDescent="0.25">
      <c r="A33" s="4">
        <f t="shared" si="4"/>
        <v>21</v>
      </c>
      <c r="B33" s="1"/>
      <c r="C33" s="7"/>
      <c r="D33" s="8" t="str">
        <f t="shared" si="5"/>
        <v/>
      </c>
      <c r="E33" s="6" t="str">
        <f t="shared" si="0"/>
        <v xml:space="preserve">   ---</v>
      </c>
      <c r="F33" s="6" t="str">
        <f t="shared" si="1"/>
        <v xml:space="preserve">   ---</v>
      </c>
      <c r="G33" s="5" t="str">
        <f t="shared" si="2"/>
        <v/>
      </c>
      <c r="H33" s="6" t="str">
        <f t="shared" si="3"/>
        <v/>
      </c>
      <c r="I33" s="14" t="str">
        <f>IF(OR($B33="P",$B33="",$B33="AC",$B33="NT",$B33="Pc",$B33="CT",$B32="NT"),"   ---",(IF(AND(OR($B31="NT",$B31=""),$B34="CT",NOT($B32="Ac"),NOT($B33="NMe")),10^(VLOOKUP($B33,B!$C$5:$H$36,2,FALSE)+VLOOKUP($B32,B!$C$5:$H$36,3,FALSE)+B!$E$33+B!$D$34),(IF(AND(OR($B31="NT",$B31=""),NOT($B32="Ac")),10^(VLOOKUP($B33,B!$C$5:$H$36,2,FALSE)+VLOOKUP($B32,B!$C$5:$H$36,3,FALSE)+B!$E$33),(IF(AND($B34="CT",NOT($B33="NMe")),10^(VLOOKUP($B33,B!$C$5:$H$36,2,FALSE)+VLOOKUP($B32,B!$C$5:$H$36,3,FALSE)+B!$D$34),10^(VLOOKUP($B33,B!$C$5:$H$36,2,FALSE)+VLOOKUP($B32,B!$C$5:$H$36,3,FALSE)))))))))</f>
        <v xml:space="preserve">   ---</v>
      </c>
      <c r="J33" s="14" t="str">
        <f>IF(OR($B33="P",$B33="",$B33="AC",$B33="NT",$B33="Pc",$B33="CT",$B32="NT"),"   ---",(IF(AND(OR($B31="NT",$B31=""),$B34="CT",NOT($B32="Ac"),NOT($B33="NMe")),10^(VLOOKUP($B33,B!$C$5:$H$36,5,FALSE)+VLOOKUP($B32,B!$C$5:$H$36,6,FALSE)+B!$H$33+B!$G$34),(IF(AND(OR($B31="NT",$B31=""),NOT($B32="Ac")),10^(VLOOKUP($B33,B!$C$5:$H$36,5,FALSE)+VLOOKUP($B32,B!$C$5:$H$36,6,FALSE)+B!$H$33),(IF(AND($B34="CT",NOT($B33="NMe")),10^(VLOOKUP($B33,B!$C$5:$H$36,5,FALSE)+VLOOKUP($B32,B!$C$5:$H$36,6,FALSE)+B!$G$34),10^(VLOOKUP($B33,B!$C$5:$H$36,5,FALSE)+VLOOKUP($B32,B!$C$5:$H$36,6,FALSE)))))))))</f>
        <v xml:space="preserve">   ---</v>
      </c>
      <c r="K33" s="5" t="str">
        <f t="shared" si="6"/>
        <v/>
      </c>
      <c r="L33" s="5" t="str">
        <f t="shared" si="7"/>
        <v/>
      </c>
      <c r="M33" s="5" t="str">
        <f t="shared" si="8"/>
        <v/>
      </c>
      <c r="N33" s="4"/>
      <c r="O33" s="4"/>
      <c r="P33" s="4"/>
      <c r="Q33" s="6"/>
      <c r="R33" s="6"/>
      <c r="S33" s="5"/>
      <c r="T33" s="5"/>
      <c r="U33" s="5"/>
      <c r="V33" s="5"/>
      <c r="W33" s="5"/>
    </row>
    <row r="34" spans="1:23" x14ac:dyDescent="0.25">
      <c r="A34" s="4">
        <f t="shared" si="4"/>
        <v>22</v>
      </c>
      <c r="B34" s="1"/>
      <c r="C34" s="7"/>
      <c r="D34" s="8" t="str">
        <f t="shared" si="5"/>
        <v/>
      </c>
      <c r="E34" s="6" t="str">
        <f t="shared" si="0"/>
        <v xml:space="preserve">   ---</v>
      </c>
      <c r="F34" s="6" t="str">
        <f t="shared" si="1"/>
        <v xml:space="preserve">   ---</v>
      </c>
      <c r="G34" s="5" t="str">
        <f t="shared" si="2"/>
        <v/>
      </c>
      <c r="H34" s="6" t="str">
        <f t="shared" si="3"/>
        <v/>
      </c>
      <c r="I34" s="14" t="str">
        <f>IF(OR($B34="P",$B34="",$B34="AC",$B34="NT",$B34="Pc",$B34="CT",$B33="NT"),"   ---",(IF(AND(OR($B32="NT",$B32=""),$B35="CT",NOT($B33="Ac"),NOT($B34="NMe")),10^(VLOOKUP($B34,B!$C$5:$H$36,2,FALSE)+VLOOKUP($B33,B!$C$5:$H$36,3,FALSE)+B!$E$33+B!$D$34),(IF(AND(OR($B32="NT",$B32=""),NOT($B33="Ac")),10^(VLOOKUP($B34,B!$C$5:$H$36,2,FALSE)+VLOOKUP($B33,B!$C$5:$H$36,3,FALSE)+B!$E$33),(IF(AND($B35="CT",NOT($B34="NMe")),10^(VLOOKUP($B34,B!$C$5:$H$36,2,FALSE)+VLOOKUP($B33,B!$C$5:$H$36,3,FALSE)+B!$D$34),10^(VLOOKUP($B34,B!$C$5:$H$36,2,FALSE)+VLOOKUP($B33,B!$C$5:$H$36,3,FALSE)))))))))</f>
        <v xml:space="preserve">   ---</v>
      </c>
      <c r="J34" s="14" t="str">
        <f>IF(OR($B34="P",$B34="",$B34="AC",$B34="NT",$B34="Pc",$B34="CT",$B33="NT"),"   ---",(IF(AND(OR($B32="NT",$B32=""),$B35="CT",NOT($B33="Ac"),NOT($B34="NMe")),10^(VLOOKUP($B34,B!$C$5:$H$36,5,FALSE)+VLOOKUP($B33,B!$C$5:$H$36,6,FALSE)+B!$H$33+B!$G$34),(IF(AND(OR($B32="NT",$B32=""),NOT($B33="Ac")),10^(VLOOKUP($B34,B!$C$5:$H$36,5,FALSE)+VLOOKUP($B33,B!$C$5:$H$36,6,FALSE)+B!$H$33),(IF(AND($B35="CT",NOT($B34="NMe")),10^(VLOOKUP($B34,B!$C$5:$H$36,5,FALSE)+VLOOKUP($B33,B!$C$5:$H$36,6,FALSE)+B!$G$34),10^(VLOOKUP($B34,B!$C$5:$H$36,5,FALSE)+VLOOKUP($B33,B!$C$5:$H$36,6,FALSE)))))))))</f>
        <v xml:space="preserve">   ---</v>
      </c>
      <c r="K34" s="5" t="str">
        <f t="shared" si="6"/>
        <v/>
      </c>
      <c r="L34" s="5" t="str">
        <f t="shared" si="7"/>
        <v/>
      </c>
      <c r="M34" s="5" t="str">
        <f t="shared" si="8"/>
        <v/>
      </c>
      <c r="N34" s="4"/>
      <c r="O34" s="4"/>
      <c r="P34" s="4"/>
      <c r="Q34" s="6"/>
      <c r="R34" s="6"/>
      <c r="S34" s="5"/>
      <c r="T34" s="5"/>
      <c r="U34" s="5"/>
      <c r="V34" s="5"/>
      <c r="W34" s="5"/>
    </row>
    <row r="35" spans="1:23" x14ac:dyDescent="0.25">
      <c r="A35" s="4">
        <f t="shared" si="4"/>
        <v>23</v>
      </c>
      <c r="B35" s="1"/>
      <c r="C35" s="7"/>
      <c r="D35" s="8" t="str">
        <f t="shared" si="5"/>
        <v/>
      </c>
      <c r="E35" s="6" t="str">
        <f t="shared" si="0"/>
        <v xml:space="preserve">   ---</v>
      </c>
      <c r="F35" s="6" t="str">
        <f t="shared" si="1"/>
        <v xml:space="preserve">   ---</v>
      </c>
      <c r="G35" s="5" t="str">
        <f t="shared" si="2"/>
        <v/>
      </c>
      <c r="H35" s="6" t="str">
        <f t="shared" si="3"/>
        <v/>
      </c>
      <c r="I35" s="14" t="str">
        <f>IF(OR($B35="P",$B35="",$B35="AC",$B35="NT",$B35="Pc",$B35="CT",$B34="NT"),"   ---",(IF(AND(OR($B33="NT",$B33=""),$B36="CT",NOT($B34="Ac"),NOT($B35="NMe")),10^(VLOOKUP($B35,B!$C$5:$H$36,2,FALSE)+VLOOKUP($B34,B!$C$5:$H$36,3,FALSE)+B!$E$33+B!$D$34),(IF(AND(OR($B33="NT",$B33=""),NOT($B34="Ac")),10^(VLOOKUP($B35,B!$C$5:$H$36,2,FALSE)+VLOOKUP($B34,B!$C$5:$H$36,3,FALSE)+B!$E$33),(IF(AND($B36="CT",NOT($B35="NMe")),10^(VLOOKUP($B35,B!$C$5:$H$36,2,FALSE)+VLOOKUP($B34,B!$C$5:$H$36,3,FALSE)+B!$D$34),10^(VLOOKUP($B35,B!$C$5:$H$36,2,FALSE)+VLOOKUP($B34,B!$C$5:$H$36,3,FALSE)))))))))</f>
        <v xml:space="preserve">   ---</v>
      </c>
      <c r="J35" s="14" t="str">
        <f>IF(OR($B35="P",$B35="",$B35="AC",$B35="NT",$B35="Pc",$B35="CT",$B34="NT"),"   ---",(IF(AND(OR($B33="NT",$B33=""),$B36="CT",NOT($B34="Ac"),NOT($B35="NMe")),10^(VLOOKUP($B35,B!$C$5:$H$36,5,FALSE)+VLOOKUP($B34,B!$C$5:$H$36,6,FALSE)+B!$H$33+B!$G$34),(IF(AND(OR($B33="NT",$B33=""),NOT($B34="Ac")),10^(VLOOKUP($B35,B!$C$5:$H$36,5,FALSE)+VLOOKUP($B34,B!$C$5:$H$36,6,FALSE)+B!$H$33),(IF(AND($B36="CT",NOT($B35="NMe")),10^(VLOOKUP($B35,B!$C$5:$H$36,5,FALSE)+VLOOKUP($B34,B!$C$5:$H$36,6,FALSE)+B!$G$34),10^(VLOOKUP($B35,B!$C$5:$H$36,5,FALSE)+VLOOKUP($B34,B!$C$5:$H$36,6,FALSE)))))))))</f>
        <v xml:space="preserve">   ---</v>
      </c>
      <c r="K35" s="5" t="str">
        <f t="shared" si="6"/>
        <v/>
      </c>
      <c r="L35" s="5" t="str">
        <f t="shared" si="7"/>
        <v/>
      </c>
      <c r="M35" s="5" t="str">
        <f t="shared" si="8"/>
        <v/>
      </c>
      <c r="N35" s="4"/>
      <c r="O35" s="4"/>
      <c r="P35" s="4"/>
      <c r="Q35" s="6"/>
      <c r="R35" s="6"/>
      <c r="S35" s="5"/>
      <c r="T35" s="5"/>
      <c r="U35" s="5"/>
      <c r="V35" s="5"/>
      <c r="W35" s="5"/>
    </row>
    <row r="36" spans="1:23" x14ac:dyDescent="0.25">
      <c r="A36" s="4">
        <f t="shared" si="4"/>
        <v>24</v>
      </c>
      <c r="B36" s="1"/>
      <c r="C36" s="7"/>
      <c r="D36" s="8" t="str">
        <f t="shared" si="5"/>
        <v/>
      </c>
      <c r="E36" s="6" t="str">
        <f t="shared" si="0"/>
        <v xml:space="preserve">   ---</v>
      </c>
      <c r="F36" s="6" t="str">
        <f t="shared" si="1"/>
        <v xml:space="preserve">   ---</v>
      </c>
      <c r="G36" s="5" t="str">
        <f t="shared" si="2"/>
        <v/>
      </c>
      <c r="H36" s="6" t="str">
        <f t="shared" si="3"/>
        <v/>
      </c>
      <c r="I36" s="14" t="str">
        <f>IF(OR($B36="P",$B36="",$B36="AC",$B36="NT",$B36="Pc",$B36="CT",$B35="NT"),"   ---",(IF(AND(OR($B34="NT",$B34=""),$B37="CT",NOT($B35="Ac"),NOT($B36="NMe")),10^(VLOOKUP($B36,B!$C$5:$H$36,2,FALSE)+VLOOKUP($B35,B!$C$5:$H$36,3,FALSE)+B!$E$33+B!$D$34),(IF(AND(OR($B34="NT",$B34=""),NOT($B35="Ac")),10^(VLOOKUP($B36,B!$C$5:$H$36,2,FALSE)+VLOOKUP($B35,B!$C$5:$H$36,3,FALSE)+B!$E$33),(IF(AND($B37="CT",NOT($B36="NMe")),10^(VLOOKUP($B36,B!$C$5:$H$36,2,FALSE)+VLOOKUP($B35,B!$C$5:$H$36,3,FALSE)+B!$D$34),10^(VLOOKUP($B36,B!$C$5:$H$36,2,FALSE)+VLOOKUP($B35,B!$C$5:$H$36,3,FALSE)))))))))</f>
        <v xml:space="preserve">   ---</v>
      </c>
      <c r="J36" s="14" t="str">
        <f>IF(OR($B36="P",$B36="",$B36="AC",$B36="NT",$B36="Pc",$B36="CT",$B35="NT"),"   ---",(IF(AND(OR($B34="NT",$B34=""),$B37="CT",NOT($B35="Ac"),NOT($B36="NMe")),10^(VLOOKUP($B36,B!$C$5:$H$36,5,FALSE)+VLOOKUP($B35,B!$C$5:$H$36,6,FALSE)+B!$H$33+B!$G$34),(IF(AND(OR($B34="NT",$B34=""),NOT($B35="Ac")),10^(VLOOKUP($B36,B!$C$5:$H$36,5,FALSE)+VLOOKUP($B35,B!$C$5:$H$36,6,FALSE)+B!$H$33),(IF(AND($B37="CT",NOT($B36="NMe")),10^(VLOOKUP($B36,B!$C$5:$H$36,5,FALSE)+VLOOKUP($B35,B!$C$5:$H$36,6,FALSE)+B!$G$34),10^(VLOOKUP($B36,B!$C$5:$H$36,5,FALSE)+VLOOKUP($B35,B!$C$5:$H$36,6,FALSE)))))))))</f>
        <v xml:space="preserve">   ---</v>
      </c>
      <c r="K36" s="5" t="str">
        <f t="shared" si="6"/>
        <v/>
      </c>
      <c r="L36" s="5" t="str">
        <f t="shared" si="7"/>
        <v/>
      </c>
      <c r="M36" s="5" t="str">
        <f t="shared" si="8"/>
        <v/>
      </c>
      <c r="N36" s="4"/>
      <c r="O36" s="4"/>
      <c r="P36" s="4"/>
      <c r="Q36" s="6"/>
      <c r="R36" s="6"/>
      <c r="S36" s="5"/>
      <c r="T36" s="5"/>
      <c r="U36" s="5"/>
      <c r="V36" s="5"/>
      <c r="W36" s="5"/>
    </row>
    <row r="37" spans="1:23" x14ac:dyDescent="0.25">
      <c r="A37" s="4">
        <f t="shared" si="4"/>
        <v>25</v>
      </c>
      <c r="B37" s="1"/>
      <c r="C37" s="7"/>
      <c r="D37" s="8" t="str">
        <f t="shared" si="5"/>
        <v/>
      </c>
      <c r="E37" s="6" t="str">
        <f t="shared" si="0"/>
        <v xml:space="preserve">   ---</v>
      </c>
      <c r="F37" s="6" t="str">
        <f t="shared" si="1"/>
        <v xml:space="preserve">   ---</v>
      </c>
      <c r="G37" s="5" t="str">
        <f t="shared" si="2"/>
        <v/>
      </c>
      <c r="H37" s="6" t="str">
        <f t="shared" si="3"/>
        <v/>
      </c>
      <c r="I37" s="14" t="str">
        <f>IF(OR($B37="P",$B37="",$B37="AC",$B37="NT",$B37="Pc",$B37="CT",$B36="NT"),"   ---",(IF(AND(OR($B35="NT",$B35=""),$B38="CT",NOT($B36="Ac"),NOT($B37="NMe")),10^(VLOOKUP($B37,B!$C$5:$H$36,2,FALSE)+VLOOKUP($B36,B!$C$5:$H$36,3,FALSE)+B!$E$33+B!$D$34),(IF(AND(OR($B35="NT",$B35=""),NOT($B36="Ac")),10^(VLOOKUP($B37,B!$C$5:$H$36,2,FALSE)+VLOOKUP($B36,B!$C$5:$H$36,3,FALSE)+B!$E$33),(IF(AND($B38="CT",NOT($B37="NMe")),10^(VLOOKUP($B37,B!$C$5:$H$36,2,FALSE)+VLOOKUP($B36,B!$C$5:$H$36,3,FALSE)+B!$D$34),10^(VLOOKUP($B37,B!$C$5:$H$36,2,FALSE)+VLOOKUP($B36,B!$C$5:$H$36,3,FALSE)))))))))</f>
        <v xml:space="preserve">   ---</v>
      </c>
      <c r="J37" s="14" t="str">
        <f>IF(OR($B37="P",$B37="",$B37="AC",$B37="NT",$B37="Pc",$B37="CT",$B36="NT"),"   ---",(IF(AND(OR($B35="NT",$B35=""),$B38="CT",NOT($B36="Ac"),NOT($B37="NMe")),10^(VLOOKUP($B37,B!$C$5:$H$36,5,FALSE)+VLOOKUP($B36,B!$C$5:$H$36,6,FALSE)+B!$H$33+B!$G$34),(IF(AND(OR($B35="NT",$B35=""),NOT($B36="Ac")),10^(VLOOKUP($B37,B!$C$5:$H$36,5,FALSE)+VLOOKUP($B36,B!$C$5:$H$36,6,FALSE)+B!$H$33),(IF(AND($B38="CT",NOT($B37="NMe")),10^(VLOOKUP($B37,B!$C$5:$H$36,5,FALSE)+VLOOKUP($B36,B!$C$5:$H$36,6,FALSE)+B!$G$34),10^(VLOOKUP($B37,B!$C$5:$H$36,5,FALSE)+VLOOKUP($B36,B!$C$5:$H$36,6,FALSE)))))))))</f>
        <v xml:space="preserve">   ---</v>
      </c>
      <c r="K37" s="5" t="str">
        <f t="shared" si="6"/>
        <v/>
      </c>
      <c r="L37" s="5" t="str">
        <f t="shared" si="7"/>
        <v/>
      </c>
      <c r="M37" s="5" t="str">
        <f t="shared" si="8"/>
        <v/>
      </c>
      <c r="N37" s="4"/>
      <c r="O37" s="4"/>
      <c r="P37" s="4"/>
      <c r="Q37" s="6"/>
      <c r="R37" s="6"/>
      <c r="S37" s="5"/>
      <c r="T37" s="5"/>
      <c r="U37" s="5"/>
      <c r="V37" s="5"/>
      <c r="W37" s="5"/>
    </row>
    <row r="38" spans="1:23" x14ac:dyDescent="0.25">
      <c r="A38" s="4">
        <f t="shared" si="4"/>
        <v>26</v>
      </c>
      <c r="B38" s="1"/>
      <c r="C38" s="7"/>
      <c r="D38" s="8" t="str">
        <f t="shared" si="5"/>
        <v/>
      </c>
      <c r="E38" s="6" t="str">
        <f t="shared" si="0"/>
        <v xml:space="preserve">   ---</v>
      </c>
      <c r="F38" s="6" t="str">
        <f t="shared" si="1"/>
        <v xml:space="preserve">   ---</v>
      </c>
      <c r="G38" s="5" t="str">
        <f t="shared" si="2"/>
        <v/>
      </c>
      <c r="H38" s="6" t="str">
        <f t="shared" si="3"/>
        <v/>
      </c>
      <c r="I38" s="14" t="str">
        <f>IF(OR($B38="P",$B38="",$B38="AC",$B38="NT",$B38="Pc",$B38="CT",$B37="NT"),"   ---",(IF(AND(OR($B36="NT",$B36=""),$B39="CT",NOT($B37="Ac"),NOT($B38="NMe")),10^(VLOOKUP($B38,B!$C$5:$H$36,2,FALSE)+VLOOKUP($B37,B!$C$5:$H$36,3,FALSE)+B!$E$33+B!$D$34),(IF(AND(OR($B36="NT",$B36=""),NOT($B37="Ac")),10^(VLOOKUP($B38,B!$C$5:$H$36,2,FALSE)+VLOOKUP($B37,B!$C$5:$H$36,3,FALSE)+B!$E$33),(IF(AND($B39="CT",NOT($B38="NMe")),10^(VLOOKUP($B38,B!$C$5:$H$36,2,FALSE)+VLOOKUP($B37,B!$C$5:$H$36,3,FALSE)+B!$D$34),10^(VLOOKUP($B38,B!$C$5:$H$36,2,FALSE)+VLOOKUP($B37,B!$C$5:$H$36,3,FALSE)))))))))</f>
        <v xml:space="preserve">   ---</v>
      </c>
      <c r="J38" s="14" t="str">
        <f>IF(OR($B38="P",$B38="",$B38="AC",$B38="NT",$B38="Pc",$B38="CT",$B37="NT"),"   ---",(IF(AND(OR($B36="NT",$B36=""),$B39="CT",NOT($B37="Ac"),NOT($B38="NMe")),10^(VLOOKUP($B38,B!$C$5:$H$36,5,FALSE)+VLOOKUP($B37,B!$C$5:$H$36,6,FALSE)+B!$H$33+B!$G$34),(IF(AND(OR($B36="NT",$B36=""),NOT($B37="Ac")),10^(VLOOKUP($B38,B!$C$5:$H$36,5,FALSE)+VLOOKUP($B37,B!$C$5:$H$36,6,FALSE)+B!$H$33),(IF(AND($B39="CT",NOT($B38="NMe")),10^(VLOOKUP($B38,B!$C$5:$H$36,5,FALSE)+VLOOKUP($B37,B!$C$5:$H$36,6,FALSE)+B!$G$34),10^(VLOOKUP($B38,B!$C$5:$H$36,5,FALSE)+VLOOKUP($B37,B!$C$5:$H$36,6,FALSE)))))))))</f>
        <v xml:space="preserve">   ---</v>
      </c>
      <c r="K38" s="5" t="str">
        <f t="shared" si="6"/>
        <v/>
      </c>
      <c r="L38" s="5" t="str">
        <f t="shared" si="7"/>
        <v/>
      </c>
      <c r="M38" s="5" t="str">
        <f t="shared" si="8"/>
        <v/>
      </c>
      <c r="N38" s="4"/>
      <c r="O38" s="4"/>
      <c r="P38" s="4"/>
      <c r="Q38" s="6"/>
      <c r="R38" s="6"/>
      <c r="S38" s="5"/>
      <c r="T38" s="5"/>
      <c r="U38" s="5"/>
      <c r="V38" s="5"/>
      <c r="W38" s="5"/>
    </row>
    <row r="39" spans="1:23" x14ac:dyDescent="0.25">
      <c r="A39" s="4">
        <f t="shared" si="4"/>
        <v>27</v>
      </c>
      <c r="B39" s="1"/>
      <c r="C39" s="7"/>
      <c r="D39" s="8" t="str">
        <f t="shared" si="5"/>
        <v/>
      </c>
      <c r="E39" s="6" t="str">
        <f t="shared" si="0"/>
        <v xml:space="preserve">   ---</v>
      </c>
      <c r="F39" s="6" t="str">
        <f t="shared" si="1"/>
        <v xml:space="preserve">   ---</v>
      </c>
      <c r="G39" s="5" t="str">
        <f t="shared" si="2"/>
        <v/>
      </c>
      <c r="H39" s="6" t="str">
        <f t="shared" si="3"/>
        <v/>
      </c>
      <c r="I39" s="14" t="str">
        <f>IF(OR($B39="P",$B39="",$B39="AC",$B39="NT",$B39="Pc",$B39="CT",$B38="NT"),"   ---",(IF(AND(OR($B37="NT",$B37=""),$B40="CT",NOT($B38="Ac"),NOT($B39="NMe")),10^(VLOOKUP($B39,B!$C$5:$H$36,2,FALSE)+VLOOKUP($B38,B!$C$5:$H$36,3,FALSE)+B!$E$33+B!$D$34),(IF(AND(OR($B37="NT",$B37=""),NOT($B38="Ac")),10^(VLOOKUP($B39,B!$C$5:$H$36,2,FALSE)+VLOOKUP($B38,B!$C$5:$H$36,3,FALSE)+B!$E$33),(IF(AND($B40="CT",NOT($B39="NMe")),10^(VLOOKUP($B39,B!$C$5:$H$36,2,FALSE)+VLOOKUP($B38,B!$C$5:$H$36,3,FALSE)+B!$D$34),10^(VLOOKUP($B39,B!$C$5:$H$36,2,FALSE)+VLOOKUP($B38,B!$C$5:$H$36,3,FALSE)))))))))</f>
        <v xml:space="preserve">   ---</v>
      </c>
      <c r="J39" s="14" t="str">
        <f>IF(OR($B39="P",$B39="",$B39="AC",$B39="NT",$B39="Pc",$B39="CT",$B38="NT"),"   ---",(IF(AND(OR($B37="NT",$B37=""),$B40="CT",NOT($B38="Ac"),NOT($B39="NMe")),10^(VLOOKUP($B39,B!$C$5:$H$36,5,FALSE)+VLOOKUP($B38,B!$C$5:$H$36,6,FALSE)+B!$H$33+B!$G$34),(IF(AND(OR($B37="NT",$B37=""),NOT($B38="Ac")),10^(VLOOKUP($B39,B!$C$5:$H$36,5,FALSE)+VLOOKUP($B38,B!$C$5:$H$36,6,FALSE)+B!$H$33),(IF(AND($B40="CT",NOT($B39="NMe")),10^(VLOOKUP($B39,B!$C$5:$H$36,5,FALSE)+VLOOKUP($B38,B!$C$5:$H$36,6,FALSE)+B!$G$34),10^(VLOOKUP($B39,B!$C$5:$H$36,5,FALSE)+VLOOKUP($B38,B!$C$5:$H$36,6,FALSE)))))))))</f>
        <v xml:space="preserve">   ---</v>
      </c>
      <c r="K39" s="5" t="str">
        <f t="shared" si="6"/>
        <v/>
      </c>
      <c r="L39" s="5" t="str">
        <f t="shared" si="7"/>
        <v/>
      </c>
      <c r="M39" s="5" t="str">
        <f t="shared" si="8"/>
        <v/>
      </c>
      <c r="N39" s="4"/>
      <c r="O39" s="4"/>
      <c r="P39" s="4"/>
      <c r="Q39" s="6"/>
      <c r="R39" s="6"/>
      <c r="S39" s="5"/>
      <c r="T39" s="5"/>
      <c r="U39" s="5"/>
      <c r="V39" s="5"/>
      <c r="W39" s="5"/>
    </row>
    <row r="40" spans="1:23" x14ac:dyDescent="0.25">
      <c r="A40" s="4">
        <f t="shared" si="4"/>
        <v>28</v>
      </c>
      <c r="B40" s="1"/>
      <c r="C40" s="7"/>
      <c r="D40" s="8" t="str">
        <f t="shared" si="5"/>
        <v/>
      </c>
      <c r="E40" s="6" t="str">
        <f t="shared" si="0"/>
        <v xml:space="preserve">   ---</v>
      </c>
      <c r="F40" s="6" t="str">
        <f t="shared" si="1"/>
        <v xml:space="preserve">   ---</v>
      </c>
      <c r="G40" s="5" t="str">
        <f t="shared" si="2"/>
        <v/>
      </c>
      <c r="H40" s="6" t="str">
        <f t="shared" si="3"/>
        <v/>
      </c>
      <c r="I40" s="14" t="str">
        <f>IF(OR($B40="P",$B40="",$B40="AC",$B40="NT",$B40="Pc",$B40="CT",$B39="NT"),"   ---",(IF(AND(OR($B38="NT",$B38=""),$B41="CT",NOT($B39="Ac"),NOT($B40="NMe")),10^(VLOOKUP($B40,B!$C$5:$H$36,2,FALSE)+VLOOKUP($B39,B!$C$5:$H$36,3,FALSE)+B!$E$33+B!$D$34),(IF(AND(OR($B38="NT",$B38=""),NOT($B39="Ac")),10^(VLOOKUP($B40,B!$C$5:$H$36,2,FALSE)+VLOOKUP($B39,B!$C$5:$H$36,3,FALSE)+B!$E$33),(IF(AND($B41="CT",NOT($B40="NMe")),10^(VLOOKUP($B40,B!$C$5:$H$36,2,FALSE)+VLOOKUP($B39,B!$C$5:$H$36,3,FALSE)+B!$D$34),10^(VLOOKUP($B40,B!$C$5:$H$36,2,FALSE)+VLOOKUP($B39,B!$C$5:$H$36,3,FALSE)))))))))</f>
        <v xml:space="preserve">   ---</v>
      </c>
      <c r="J40" s="14" t="str">
        <f>IF(OR($B40="P",$B40="",$B40="AC",$B40="NT",$B40="Pc",$B40="CT",$B39="NT"),"   ---",(IF(AND(OR($B38="NT",$B38=""),$B41="CT",NOT($B39="Ac"),NOT($B40="NMe")),10^(VLOOKUP($B40,B!$C$5:$H$36,5,FALSE)+VLOOKUP($B39,B!$C$5:$H$36,6,FALSE)+B!$H$33+B!$G$34),(IF(AND(OR($B38="NT",$B38=""),NOT($B39="Ac")),10^(VLOOKUP($B40,B!$C$5:$H$36,5,FALSE)+VLOOKUP($B39,B!$C$5:$H$36,6,FALSE)+B!$H$33),(IF(AND($B41="CT",NOT($B40="NMe")),10^(VLOOKUP($B40,B!$C$5:$H$36,5,FALSE)+VLOOKUP($B39,B!$C$5:$H$36,6,FALSE)+B!$G$34),10^(VLOOKUP($B40,B!$C$5:$H$36,5,FALSE)+VLOOKUP($B39,B!$C$5:$H$36,6,FALSE)))))))))</f>
        <v xml:space="preserve">   ---</v>
      </c>
      <c r="K40" s="5" t="str">
        <f t="shared" si="6"/>
        <v/>
      </c>
      <c r="L40" s="5" t="str">
        <f t="shared" si="7"/>
        <v/>
      </c>
      <c r="M40" s="5" t="str">
        <f t="shared" si="8"/>
        <v/>
      </c>
      <c r="N40" s="4"/>
      <c r="O40" s="4"/>
      <c r="P40" s="4"/>
      <c r="Q40" s="6"/>
      <c r="R40" s="6"/>
      <c r="S40" s="5"/>
      <c r="T40" s="5"/>
      <c r="U40" s="5"/>
      <c r="V40" s="5"/>
      <c r="W40" s="5"/>
    </row>
    <row r="41" spans="1:23" x14ac:dyDescent="0.25">
      <c r="A41" s="4">
        <f t="shared" si="4"/>
        <v>29</v>
      </c>
      <c r="B41" s="1"/>
      <c r="C41" s="7"/>
      <c r="D41" s="8" t="str">
        <f t="shared" si="5"/>
        <v/>
      </c>
      <c r="E41" s="6" t="str">
        <f t="shared" si="0"/>
        <v xml:space="preserve">   ---</v>
      </c>
      <c r="F41" s="6" t="str">
        <f t="shared" si="1"/>
        <v xml:space="preserve">   ---</v>
      </c>
      <c r="G41" s="5" t="str">
        <f t="shared" si="2"/>
        <v/>
      </c>
      <c r="H41" s="6" t="str">
        <f t="shared" si="3"/>
        <v/>
      </c>
      <c r="I41" s="14" t="str">
        <f>IF(OR($B41="P",$B41="",$B41="AC",$B41="NT",$B41="Pc",$B41="CT",$B40="NT"),"   ---",(IF(AND(OR($B39="NT",$B39=""),$B42="CT",NOT($B40="Ac"),NOT($B41="NMe")),10^(VLOOKUP($B41,B!$C$5:$H$36,2,FALSE)+VLOOKUP($B40,B!$C$5:$H$36,3,FALSE)+B!$E$33+B!$D$34),(IF(AND(OR($B39="NT",$B39=""),NOT($B40="Ac")),10^(VLOOKUP($B41,B!$C$5:$H$36,2,FALSE)+VLOOKUP($B40,B!$C$5:$H$36,3,FALSE)+B!$E$33),(IF(AND($B42="CT",NOT($B41="NMe")),10^(VLOOKUP($B41,B!$C$5:$H$36,2,FALSE)+VLOOKUP($B40,B!$C$5:$H$36,3,FALSE)+B!$D$34),10^(VLOOKUP($B41,B!$C$5:$H$36,2,FALSE)+VLOOKUP($B40,B!$C$5:$H$36,3,FALSE)))))))))</f>
        <v xml:space="preserve">   ---</v>
      </c>
      <c r="J41" s="14" t="str">
        <f>IF(OR($B41="P",$B41="",$B41="AC",$B41="NT",$B41="Pc",$B41="CT",$B40="NT"),"   ---",(IF(AND(OR($B39="NT",$B39=""),$B42="CT",NOT($B40="Ac"),NOT($B41="NMe")),10^(VLOOKUP($B41,B!$C$5:$H$36,5,FALSE)+VLOOKUP($B40,B!$C$5:$H$36,6,FALSE)+B!$H$33+B!$G$34),(IF(AND(OR($B39="NT",$B39=""),NOT($B40="Ac")),10^(VLOOKUP($B41,B!$C$5:$H$36,5,FALSE)+VLOOKUP($B40,B!$C$5:$H$36,6,FALSE)+B!$H$33),(IF(AND($B42="CT",NOT($B41="NMe")),10^(VLOOKUP($B41,B!$C$5:$H$36,5,FALSE)+VLOOKUP($B40,B!$C$5:$H$36,6,FALSE)+B!$G$34),10^(VLOOKUP($B41,B!$C$5:$H$36,5,FALSE)+VLOOKUP($B40,B!$C$5:$H$36,6,FALSE)))))))))</f>
        <v xml:space="preserve">   ---</v>
      </c>
      <c r="K41" s="5" t="str">
        <f t="shared" si="6"/>
        <v/>
      </c>
      <c r="L41" s="5" t="str">
        <f t="shared" si="7"/>
        <v/>
      </c>
      <c r="M41" s="5" t="str">
        <f t="shared" si="8"/>
        <v/>
      </c>
      <c r="N41" s="4"/>
      <c r="O41" s="4"/>
      <c r="P41" s="4"/>
      <c r="Q41" s="6"/>
      <c r="R41" s="6"/>
      <c r="S41" s="5"/>
      <c r="T41" s="5"/>
      <c r="U41" s="5"/>
      <c r="V41" s="5"/>
      <c r="W41" s="5"/>
    </row>
    <row r="42" spans="1:23" x14ac:dyDescent="0.25">
      <c r="A42" s="4">
        <f t="shared" si="4"/>
        <v>30</v>
      </c>
      <c r="B42" s="1"/>
      <c r="C42" s="7"/>
      <c r="D42" s="8" t="str">
        <f t="shared" si="5"/>
        <v/>
      </c>
      <c r="E42" s="6" t="str">
        <f t="shared" si="0"/>
        <v xml:space="preserve">   ---</v>
      </c>
      <c r="F42" s="6" t="str">
        <f t="shared" si="1"/>
        <v xml:space="preserve">   ---</v>
      </c>
      <c r="G42" s="5" t="str">
        <f t="shared" si="2"/>
        <v/>
      </c>
      <c r="H42" s="6" t="str">
        <f t="shared" si="3"/>
        <v/>
      </c>
      <c r="I42" s="14" t="str">
        <f>IF(OR($B42="P",$B42="",$B42="AC",$B42="NT",$B42="Pc",$B42="CT",$B41="NT"),"   ---",(IF(AND(OR($B40="NT",$B40=""),$B43="CT",NOT($B41="Ac"),NOT($B42="NMe")),10^(VLOOKUP($B42,B!$C$5:$H$36,2,FALSE)+VLOOKUP($B41,B!$C$5:$H$36,3,FALSE)+B!$E$33+B!$D$34),(IF(AND(OR($B40="NT",$B40=""),NOT($B41="Ac")),10^(VLOOKUP($B42,B!$C$5:$H$36,2,FALSE)+VLOOKUP($B41,B!$C$5:$H$36,3,FALSE)+B!$E$33),(IF(AND($B43="CT",NOT($B42="NMe")),10^(VLOOKUP($B42,B!$C$5:$H$36,2,FALSE)+VLOOKUP($B41,B!$C$5:$H$36,3,FALSE)+B!$D$34),10^(VLOOKUP($B42,B!$C$5:$H$36,2,FALSE)+VLOOKUP($B41,B!$C$5:$H$36,3,FALSE)))))))))</f>
        <v xml:space="preserve">   ---</v>
      </c>
      <c r="J42" s="14" t="str">
        <f>IF(OR($B42="P",$B42="",$B42="AC",$B42="NT",$B42="Pc",$B42="CT",$B41="NT"),"   ---",(IF(AND(OR($B40="NT",$B40=""),$B43="CT",NOT($B41="Ac"),NOT($B42="NMe")),10^(VLOOKUP($B42,B!$C$5:$H$36,5,FALSE)+VLOOKUP($B41,B!$C$5:$H$36,6,FALSE)+B!$H$33+B!$G$34),(IF(AND(OR($B40="NT",$B40=""),NOT($B41="Ac")),10^(VLOOKUP($B42,B!$C$5:$H$36,5,FALSE)+VLOOKUP($B41,B!$C$5:$H$36,6,FALSE)+B!$H$33),(IF(AND($B43="CT",NOT($B42="NMe")),10^(VLOOKUP($B42,B!$C$5:$H$36,5,FALSE)+VLOOKUP($B41,B!$C$5:$H$36,6,FALSE)+B!$G$34),10^(VLOOKUP($B42,B!$C$5:$H$36,5,FALSE)+VLOOKUP($B41,B!$C$5:$H$36,6,FALSE)))))))))</f>
        <v xml:space="preserve">   ---</v>
      </c>
      <c r="K42" s="5" t="str">
        <f t="shared" si="6"/>
        <v/>
      </c>
      <c r="L42" s="5" t="str">
        <f t="shared" si="7"/>
        <v/>
      </c>
      <c r="M42" s="5" t="str">
        <f t="shared" si="8"/>
        <v/>
      </c>
      <c r="N42" s="4"/>
      <c r="O42" s="4"/>
      <c r="P42" s="4"/>
      <c r="Q42" s="6"/>
      <c r="R42" s="6"/>
      <c r="S42" s="5"/>
      <c r="T42" s="5"/>
      <c r="U42" s="5"/>
      <c r="V42" s="5"/>
      <c r="W42" s="5"/>
    </row>
    <row r="43" spans="1:23" x14ac:dyDescent="0.25">
      <c r="A43" s="4">
        <f t="shared" si="4"/>
        <v>31</v>
      </c>
      <c r="B43" s="1"/>
      <c r="C43" s="7"/>
      <c r="D43" s="8" t="str">
        <f t="shared" ref="D43:D74" si="9">IF(OR(OR(OR(OR(OR(OR($B43="",$B43="P"),$B43="Pc"),$B43="Ac"),$B43="NT"),$B43="Nt"),$B42=""),"",IF($B$4="min",($K43+$L43+$M43)*60,IF($B$4="hr",3600*($K43+$L43+$M43),$K43+$L43+$M43)))</f>
        <v/>
      </c>
      <c r="E43" s="6" t="str">
        <f t="shared" ref="E43:E74" si="10">IF(OR(OR($B$4="hr",$B$4="s"),$B$4="min"),IF($C43="","   ---",($D43/$C43)),"   ?")</f>
        <v xml:space="preserve">   ---</v>
      </c>
      <c r="F43" s="6" t="str">
        <f t="shared" ref="F43:F74" si="11">IF(OR(OR($B$4="hr",$B$4="s"),$B$4="min"),IF($C43="","   ---",LOG($D43/$C43)),"   ?")</f>
        <v xml:space="preserve">   ---</v>
      </c>
      <c r="G43" s="5" t="str">
        <f t="shared" ref="G43:G74" si="12">IF(OR(OR($B$4="hr",$B$4="s"),$B$4="min"),IF($C43="","",$C43/($D43-$C43)),"   ?")</f>
        <v/>
      </c>
      <c r="H43" s="6" t="str">
        <f t="shared" ref="H43:H74" si="13">IF($G43="","",IF($G43="   ?","   ?",-1*$Q$15*$B$3*LN($G43)/1000))</f>
        <v/>
      </c>
      <c r="I43" s="14" t="str">
        <f>IF(OR($B43="P",$B43="",$B43="AC",$B43="NT",$B43="Pc",$B43="CT",$B42="NT"),"   ---",(IF(AND(OR($B41="NT",$B41=""),$B44="CT",NOT($B42="Ac"),NOT($B43="NMe")),10^(VLOOKUP($B43,B!$C$5:$H$36,2,FALSE)+VLOOKUP($B42,B!$C$5:$H$36,3,FALSE)+B!$E$33+B!$D$34),(IF(AND(OR($B41="NT",$B41=""),NOT($B42="Ac")),10^(VLOOKUP($B43,B!$C$5:$H$36,2,FALSE)+VLOOKUP($B42,B!$C$5:$H$36,3,FALSE)+B!$E$33),(IF(AND($B44="CT",NOT($B43="NMe")),10^(VLOOKUP($B43,B!$C$5:$H$36,2,FALSE)+VLOOKUP($B42,B!$C$5:$H$36,3,FALSE)+B!$D$34),10^(VLOOKUP($B43,B!$C$5:$H$36,2,FALSE)+VLOOKUP($B42,B!$C$5:$H$36,3,FALSE)))))))))</f>
        <v xml:space="preserve">   ---</v>
      </c>
      <c r="J43" s="14" t="str">
        <f>IF(OR($B43="P",$B43="",$B43="AC",$B43="NT",$B43="Pc",$B43="CT",$B42="NT"),"   ---",(IF(AND(OR($B41="NT",$B41=""),$B44="CT",NOT($B42="Ac"),NOT($B43="NMe")),10^(VLOOKUP($B43,B!$C$5:$H$36,5,FALSE)+VLOOKUP($B42,B!$C$5:$H$36,6,FALSE)+B!$H$33+B!$G$34),(IF(AND(OR($B41="NT",$B41=""),NOT($B42="Ac")),10^(VLOOKUP($B43,B!$C$5:$H$36,5,FALSE)+VLOOKUP($B42,B!$C$5:$H$36,6,FALSE)+B!$H$33),(IF(AND($B44="CT",NOT($B43="NMe")),10^(VLOOKUP($B43,B!$C$5:$H$36,5,FALSE)+VLOOKUP($B42,B!$C$5:$H$36,6,FALSE)+B!$G$34),10^(VLOOKUP($B43,B!$C$5:$H$36,5,FALSE)+VLOOKUP($B42,B!$C$5:$H$36,6,FALSE)))))))))</f>
        <v xml:space="preserve">   ---</v>
      </c>
      <c r="K43" s="5" t="str">
        <f t="shared" si="6"/>
        <v/>
      </c>
      <c r="L43" s="5" t="str">
        <f t="shared" si="7"/>
        <v/>
      </c>
      <c r="M43" s="5" t="str">
        <f t="shared" si="8"/>
        <v/>
      </c>
      <c r="N43" s="4"/>
      <c r="O43" s="4"/>
      <c r="P43" s="4"/>
      <c r="Q43" s="6"/>
      <c r="R43" s="6"/>
      <c r="S43" s="5"/>
      <c r="T43" s="5"/>
      <c r="U43" s="5"/>
      <c r="V43" s="5"/>
      <c r="W43" s="5"/>
    </row>
    <row r="44" spans="1:23" x14ac:dyDescent="0.25">
      <c r="A44" s="4">
        <f t="shared" ref="A44:A75" si="14">$A43+1</f>
        <v>32</v>
      </c>
      <c r="B44" s="1"/>
      <c r="C44" s="7"/>
      <c r="D44" s="8" t="str">
        <f t="shared" si="9"/>
        <v/>
      </c>
      <c r="E44" s="6" t="str">
        <f t="shared" si="10"/>
        <v xml:space="preserve">   ---</v>
      </c>
      <c r="F44" s="6" t="str">
        <f t="shared" si="11"/>
        <v xml:space="preserve">   ---</v>
      </c>
      <c r="G44" s="5" t="str">
        <f t="shared" si="12"/>
        <v/>
      </c>
      <c r="H44" s="6" t="str">
        <f t="shared" si="13"/>
        <v/>
      </c>
      <c r="I44" s="14" t="str">
        <f>IF(OR($B44="P",$B44="",$B44="AC",$B44="NT",$B44="Pc",$B44="CT",$B43="NT"),"   ---",(IF(AND(OR($B42="NT",$B42=""),$B45="CT",NOT($B43="Ac"),NOT($B44="NMe")),10^(VLOOKUP($B44,B!$C$5:$H$36,2,FALSE)+VLOOKUP($B43,B!$C$5:$H$36,3,FALSE)+B!$E$33+B!$D$34),(IF(AND(OR($B42="NT",$B42=""),NOT($B43="Ac")),10^(VLOOKUP($B44,B!$C$5:$H$36,2,FALSE)+VLOOKUP($B43,B!$C$5:$H$36,3,FALSE)+B!$E$33),(IF(AND($B45="CT",NOT($B44="NMe")),10^(VLOOKUP($B44,B!$C$5:$H$36,2,FALSE)+VLOOKUP($B43,B!$C$5:$H$36,3,FALSE)+B!$D$34),10^(VLOOKUP($B44,B!$C$5:$H$36,2,FALSE)+VLOOKUP($B43,B!$C$5:$H$36,3,FALSE)))))))))</f>
        <v xml:space="preserve">   ---</v>
      </c>
      <c r="J44" s="14" t="str">
        <f>IF(OR($B44="P",$B44="",$B44="AC",$B44="NT",$B44="Pc",$B44="CT",$B43="NT"),"   ---",(IF(AND(OR($B42="NT",$B42=""),$B45="CT",NOT($B43="Ac"),NOT($B44="NMe")),10^(VLOOKUP($B44,B!$C$5:$H$36,5,FALSE)+VLOOKUP($B43,B!$C$5:$H$36,6,FALSE)+B!$H$33+B!$G$34),(IF(AND(OR($B42="NT",$B42=""),NOT($B43="Ac")),10^(VLOOKUP($B44,B!$C$5:$H$36,5,FALSE)+VLOOKUP($B43,B!$C$5:$H$36,6,FALSE)+B!$H$33),(IF(AND($B45="CT",NOT($B44="NMe")),10^(VLOOKUP($B44,B!$C$5:$H$36,5,FALSE)+VLOOKUP($B43,B!$C$5:$H$36,6,FALSE)+B!$G$34),10^(VLOOKUP($B44,B!$C$5:$H$36,5,FALSE)+VLOOKUP($B43,B!$C$5:$H$36,6,FALSE)))))))))</f>
        <v xml:space="preserve">   ---</v>
      </c>
      <c r="K44" s="5" t="str">
        <f t="shared" si="6"/>
        <v/>
      </c>
      <c r="L44" s="5" t="str">
        <f t="shared" si="7"/>
        <v/>
      </c>
      <c r="M44" s="5" t="str">
        <f t="shared" si="8"/>
        <v/>
      </c>
      <c r="N44" s="4"/>
      <c r="O44" s="4"/>
      <c r="P44" s="4"/>
      <c r="Q44" s="6"/>
      <c r="R44" s="6"/>
      <c r="S44" s="5"/>
      <c r="T44" s="5"/>
      <c r="U44" s="5"/>
      <c r="V44" s="5"/>
      <c r="W44" s="5"/>
    </row>
    <row r="45" spans="1:23" x14ac:dyDescent="0.25">
      <c r="A45" s="4">
        <f t="shared" si="14"/>
        <v>33</v>
      </c>
      <c r="B45" s="1"/>
      <c r="C45" s="7"/>
      <c r="D45" s="8" t="str">
        <f t="shared" si="9"/>
        <v/>
      </c>
      <c r="E45" s="6" t="str">
        <f t="shared" si="10"/>
        <v xml:space="preserve">   ---</v>
      </c>
      <c r="F45" s="6" t="str">
        <f t="shared" si="11"/>
        <v xml:space="preserve">   ---</v>
      </c>
      <c r="G45" s="5" t="str">
        <f t="shared" si="12"/>
        <v/>
      </c>
      <c r="H45" s="6" t="str">
        <f t="shared" si="13"/>
        <v/>
      </c>
      <c r="I45" s="14" t="str">
        <f>IF(OR($B45="P",$B45="",$B45="AC",$B45="NT",$B45="Pc",$B45="CT",$B44="NT"),"   ---",(IF(AND(OR($B43="NT",$B43=""),$B46="CT",NOT($B44="Ac"),NOT($B45="NMe")),10^(VLOOKUP($B45,B!$C$5:$H$36,2,FALSE)+VLOOKUP($B44,B!$C$5:$H$36,3,FALSE)+B!$E$33+B!$D$34),(IF(AND(OR($B43="NT",$B43=""),NOT($B44="Ac")),10^(VLOOKUP($B45,B!$C$5:$H$36,2,FALSE)+VLOOKUP($B44,B!$C$5:$H$36,3,FALSE)+B!$E$33),(IF(AND($B46="CT",NOT($B45="NMe")),10^(VLOOKUP($B45,B!$C$5:$H$36,2,FALSE)+VLOOKUP($B44,B!$C$5:$H$36,3,FALSE)+B!$D$34),10^(VLOOKUP($B45,B!$C$5:$H$36,2,FALSE)+VLOOKUP($B44,B!$C$5:$H$36,3,FALSE)))))))))</f>
        <v xml:space="preserve">   ---</v>
      </c>
      <c r="J45" s="14" t="str">
        <f>IF(OR($B45="P",$B45="",$B45="AC",$B45="NT",$B45="Pc",$B45="CT",$B44="NT"),"   ---",(IF(AND(OR($B43="NT",$B43=""),$B46="CT",NOT($B44="Ac"),NOT($B45="NMe")),10^(VLOOKUP($B45,B!$C$5:$H$36,5,FALSE)+VLOOKUP($B44,B!$C$5:$H$36,6,FALSE)+B!$H$33+B!$G$34),(IF(AND(OR($B43="NT",$B43=""),NOT($B44="Ac")),10^(VLOOKUP($B45,B!$C$5:$H$36,5,FALSE)+VLOOKUP($B44,B!$C$5:$H$36,6,FALSE)+B!$H$33),(IF(AND($B46="CT",NOT($B45="NMe")),10^(VLOOKUP($B45,B!$C$5:$H$36,5,FALSE)+VLOOKUP($B44,B!$C$5:$H$36,6,FALSE)+B!$G$34),10^(VLOOKUP($B45,B!$C$5:$H$36,5,FALSE)+VLOOKUP($B44,B!$C$5:$H$36,6,FALSE)))))))))</f>
        <v xml:space="preserve">   ---</v>
      </c>
      <c r="K45" s="5" t="str">
        <f t="shared" si="6"/>
        <v/>
      </c>
      <c r="L45" s="5" t="str">
        <f t="shared" si="7"/>
        <v/>
      </c>
      <c r="M45" s="5" t="str">
        <f t="shared" si="8"/>
        <v/>
      </c>
      <c r="N45" s="4"/>
      <c r="O45" s="4"/>
      <c r="P45" s="4"/>
      <c r="Q45" s="6"/>
      <c r="R45" s="6"/>
      <c r="S45" s="5"/>
      <c r="T45" s="5"/>
      <c r="U45" s="5"/>
      <c r="V45" s="5"/>
      <c r="W45" s="5"/>
    </row>
    <row r="46" spans="1:23" x14ac:dyDescent="0.25">
      <c r="A46" s="4">
        <f t="shared" si="14"/>
        <v>34</v>
      </c>
      <c r="B46" s="1"/>
      <c r="C46" s="7"/>
      <c r="D46" s="8" t="str">
        <f t="shared" si="9"/>
        <v/>
      </c>
      <c r="E46" s="6" t="str">
        <f t="shared" si="10"/>
        <v xml:space="preserve">   ---</v>
      </c>
      <c r="F46" s="6" t="str">
        <f t="shared" si="11"/>
        <v xml:space="preserve">   ---</v>
      </c>
      <c r="G46" s="5" t="str">
        <f t="shared" si="12"/>
        <v/>
      </c>
      <c r="H46" s="6" t="str">
        <f t="shared" si="13"/>
        <v/>
      </c>
      <c r="I46" s="14" t="str">
        <f>IF(OR($B46="P",$B46="",$B46="AC",$B46="NT",$B46="Pc",$B46="CT",$B45="NT"),"   ---",(IF(AND(OR($B44="NT",$B44=""),$B47="CT",NOT($B45="Ac"),NOT($B46="NMe")),10^(VLOOKUP($B46,B!$C$5:$H$36,2,FALSE)+VLOOKUP($B45,B!$C$5:$H$36,3,FALSE)+B!$E$33+B!$D$34),(IF(AND(OR($B44="NT",$B44=""),NOT($B45="Ac")),10^(VLOOKUP($B46,B!$C$5:$H$36,2,FALSE)+VLOOKUP($B45,B!$C$5:$H$36,3,FALSE)+B!$E$33),(IF(AND($B47="CT",NOT($B46="NMe")),10^(VLOOKUP($B46,B!$C$5:$H$36,2,FALSE)+VLOOKUP($B45,B!$C$5:$H$36,3,FALSE)+B!$D$34),10^(VLOOKUP($B46,B!$C$5:$H$36,2,FALSE)+VLOOKUP($B45,B!$C$5:$H$36,3,FALSE)))))))))</f>
        <v xml:space="preserve">   ---</v>
      </c>
      <c r="J46" s="14" t="str">
        <f>IF(OR($B46="P",$B46="",$B46="AC",$B46="NT",$B46="Pc",$B46="CT",$B45="NT"),"   ---",(IF(AND(OR($B44="NT",$B44=""),$B47="CT",NOT($B45="Ac"),NOT($B46="NMe")),10^(VLOOKUP($B46,B!$C$5:$H$36,5,FALSE)+VLOOKUP($B45,B!$C$5:$H$36,6,FALSE)+B!$H$33+B!$G$34),(IF(AND(OR($B44="NT",$B44=""),NOT($B45="Ac")),10^(VLOOKUP($B46,B!$C$5:$H$36,5,FALSE)+VLOOKUP($B45,B!$C$5:$H$36,6,FALSE)+B!$H$33),(IF(AND($B47="CT",NOT($B46="NMe")),10^(VLOOKUP($B46,B!$C$5:$H$36,5,FALSE)+VLOOKUP($B45,B!$C$5:$H$36,6,FALSE)+B!$G$34),10^(VLOOKUP($B46,B!$C$5:$H$36,5,FALSE)+VLOOKUP($B45,B!$C$5:$H$36,6,FALSE)))))))))</f>
        <v xml:space="preserve">   ---</v>
      </c>
      <c r="K46" s="5" t="str">
        <f t="shared" si="6"/>
        <v/>
      </c>
      <c r="L46" s="5" t="str">
        <f t="shared" si="7"/>
        <v/>
      </c>
      <c r="M46" s="5" t="str">
        <f t="shared" si="8"/>
        <v/>
      </c>
      <c r="N46" s="4"/>
      <c r="O46" s="4"/>
      <c r="P46" s="4"/>
      <c r="Q46" s="6"/>
      <c r="R46" s="6"/>
      <c r="S46" s="5"/>
      <c r="T46" s="5"/>
      <c r="U46" s="5"/>
      <c r="V46" s="5"/>
      <c r="W46" s="5"/>
    </row>
    <row r="47" spans="1:23" x14ac:dyDescent="0.25">
      <c r="A47" s="4">
        <f t="shared" si="14"/>
        <v>35</v>
      </c>
      <c r="B47" s="1"/>
      <c r="C47" s="7"/>
      <c r="D47" s="8" t="str">
        <f t="shared" si="9"/>
        <v/>
      </c>
      <c r="E47" s="6" t="str">
        <f t="shared" si="10"/>
        <v xml:space="preserve">   ---</v>
      </c>
      <c r="F47" s="6" t="str">
        <f t="shared" si="11"/>
        <v xml:space="preserve">   ---</v>
      </c>
      <c r="G47" s="5" t="str">
        <f t="shared" si="12"/>
        <v/>
      </c>
      <c r="H47" s="6" t="str">
        <f t="shared" si="13"/>
        <v/>
      </c>
      <c r="I47" s="14" t="str">
        <f>IF(OR($B47="P",$B47="",$B47="AC",$B47="NT",$B47="Pc",$B47="CT",$B46="NT"),"   ---",(IF(AND(OR($B45="NT",$B45=""),$B48="CT",NOT($B46="Ac"),NOT($B47="NMe")),10^(VLOOKUP($B47,B!$C$5:$H$36,2,FALSE)+VLOOKUP($B46,B!$C$5:$H$36,3,FALSE)+B!$E$33+B!$D$34),(IF(AND(OR($B45="NT",$B45=""),NOT($B46="Ac")),10^(VLOOKUP($B47,B!$C$5:$H$36,2,FALSE)+VLOOKUP($B46,B!$C$5:$H$36,3,FALSE)+B!$E$33),(IF(AND($B48="CT",NOT($B47="NMe")),10^(VLOOKUP($B47,B!$C$5:$H$36,2,FALSE)+VLOOKUP($B46,B!$C$5:$H$36,3,FALSE)+B!$D$34),10^(VLOOKUP($B47,B!$C$5:$H$36,2,FALSE)+VLOOKUP($B46,B!$C$5:$H$36,3,FALSE)))))))))</f>
        <v xml:space="preserve">   ---</v>
      </c>
      <c r="J47" s="14" t="str">
        <f>IF(OR($B47="P",$B47="",$B47="AC",$B47="NT",$B47="Pc",$B47="CT",$B46="NT"),"   ---",(IF(AND(OR($B45="NT",$B45=""),$B48="CT",NOT($B46="Ac"),NOT($B47="NMe")),10^(VLOOKUP($B47,B!$C$5:$H$36,5,FALSE)+VLOOKUP($B46,B!$C$5:$H$36,6,FALSE)+B!$H$33+B!$G$34),(IF(AND(OR($B45="NT",$B45=""),NOT($B46="Ac")),10^(VLOOKUP($B47,B!$C$5:$H$36,5,FALSE)+VLOOKUP($B46,B!$C$5:$H$36,6,FALSE)+B!$H$33),(IF(AND($B48="CT",NOT($B47="NMe")),10^(VLOOKUP($B47,B!$C$5:$H$36,5,FALSE)+VLOOKUP($B46,B!$C$5:$H$36,6,FALSE)+B!$G$34),10^(VLOOKUP($B47,B!$C$5:$H$36,5,FALSE)+VLOOKUP($B46,B!$C$5:$H$36,6,FALSE)))))))))</f>
        <v xml:space="preserve">   ---</v>
      </c>
      <c r="K47" s="5" t="str">
        <f t="shared" ref="K47:K78" si="15">IF(OR($B47="",$B47="CT"),"",$I47*$Q$13*$H$2*$Q$8)</f>
        <v/>
      </c>
      <c r="L47" s="5" t="str">
        <f t="shared" ref="L47:L78" si="16">IF(OR($B47="",$B47="CT"),"",$J47*$Q$14*$H$3*Q$9)</f>
        <v/>
      </c>
      <c r="M47" s="5" t="str">
        <f t="shared" ref="M47:M78" si="17">IF(OR($B47="",$B47="CT"),"",$J47*$H$4*$Q$10)</f>
        <v/>
      </c>
      <c r="N47" s="4"/>
      <c r="O47" s="4"/>
      <c r="P47" s="4"/>
      <c r="Q47" s="6"/>
      <c r="R47" s="6"/>
      <c r="S47" s="5"/>
      <c r="T47" s="5"/>
      <c r="U47" s="5"/>
      <c r="V47" s="5"/>
      <c r="W47" s="5"/>
    </row>
    <row r="48" spans="1:23" x14ac:dyDescent="0.25">
      <c r="A48" s="4">
        <f t="shared" si="14"/>
        <v>36</v>
      </c>
      <c r="B48" s="1"/>
      <c r="C48" s="7"/>
      <c r="D48" s="8" t="str">
        <f t="shared" si="9"/>
        <v/>
      </c>
      <c r="E48" s="6" t="str">
        <f t="shared" si="10"/>
        <v xml:space="preserve">   ---</v>
      </c>
      <c r="F48" s="6" t="str">
        <f t="shared" si="11"/>
        <v xml:space="preserve">   ---</v>
      </c>
      <c r="G48" s="5" t="str">
        <f t="shared" si="12"/>
        <v/>
      </c>
      <c r="H48" s="6" t="str">
        <f t="shared" si="13"/>
        <v/>
      </c>
      <c r="I48" s="14" t="str">
        <f>IF(OR($B48="P",$B48="",$B48="AC",$B48="NT",$B48="Pc",$B48="CT",$B47="NT"),"   ---",(IF(AND(OR($B46="NT",$B46=""),$B49="CT",NOT($B47="Ac"),NOT($B48="NMe")),10^(VLOOKUP($B48,B!$C$5:$H$36,2,FALSE)+VLOOKUP($B47,B!$C$5:$H$36,3,FALSE)+B!$E$33+B!$D$34),(IF(AND(OR($B46="NT",$B46=""),NOT($B47="Ac")),10^(VLOOKUP($B48,B!$C$5:$H$36,2,FALSE)+VLOOKUP($B47,B!$C$5:$H$36,3,FALSE)+B!$E$33),(IF(AND($B49="CT",NOT($B48="NMe")),10^(VLOOKUP($B48,B!$C$5:$H$36,2,FALSE)+VLOOKUP($B47,B!$C$5:$H$36,3,FALSE)+B!$D$34),10^(VLOOKUP($B48,B!$C$5:$H$36,2,FALSE)+VLOOKUP($B47,B!$C$5:$H$36,3,FALSE)))))))))</f>
        <v xml:space="preserve">   ---</v>
      </c>
      <c r="J48" s="14" t="str">
        <f>IF(OR($B48="P",$B48="",$B48="AC",$B48="NT",$B48="Pc",$B48="CT",$B47="NT"),"   ---",(IF(AND(OR($B46="NT",$B46=""),$B49="CT",NOT($B47="Ac"),NOT($B48="NMe")),10^(VLOOKUP($B48,B!$C$5:$H$36,5,FALSE)+VLOOKUP($B47,B!$C$5:$H$36,6,FALSE)+B!$H$33+B!$G$34),(IF(AND(OR($B46="NT",$B46=""),NOT($B47="Ac")),10^(VLOOKUP($B48,B!$C$5:$H$36,5,FALSE)+VLOOKUP($B47,B!$C$5:$H$36,6,FALSE)+B!$H$33),(IF(AND($B49="CT",NOT($B48="NMe")),10^(VLOOKUP($B48,B!$C$5:$H$36,5,FALSE)+VLOOKUP($B47,B!$C$5:$H$36,6,FALSE)+B!$G$34),10^(VLOOKUP($B48,B!$C$5:$H$36,5,FALSE)+VLOOKUP($B47,B!$C$5:$H$36,6,FALSE)))))))))</f>
        <v xml:space="preserve">   ---</v>
      </c>
      <c r="K48" s="5" t="str">
        <f t="shared" si="15"/>
        <v/>
      </c>
      <c r="L48" s="5" t="str">
        <f t="shared" si="16"/>
        <v/>
      </c>
      <c r="M48" s="5" t="str">
        <f t="shared" si="17"/>
        <v/>
      </c>
      <c r="N48" s="4"/>
      <c r="O48" s="4"/>
      <c r="P48" s="4"/>
      <c r="Q48" s="6"/>
      <c r="R48" s="6"/>
      <c r="S48" s="5"/>
      <c r="T48" s="5"/>
      <c r="U48" s="5"/>
      <c r="V48" s="5"/>
      <c r="W48" s="5"/>
    </row>
    <row r="49" spans="1:23" x14ac:dyDescent="0.25">
      <c r="A49" s="4">
        <f t="shared" si="14"/>
        <v>37</v>
      </c>
      <c r="B49" s="1"/>
      <c r="C49" s="7"/>
      <c r="D49" s="8" t="str">
        <f t="shared" si="9"/>
        <v/>
      </c>
      <c r="E49" s="6" t="str">
        <f t="shared" si="10"/>
        <v xml:space="preserve">   ---</v>
      </c>
      <c r="F49" s="6" t="str">
        <f t="shared" si="11"/>
        <v xml:space="preserve">   ---</v>
      </c>
      <c r="G49" s="5" t="str">
        <f t="shared" si="12"/>
        <v/>
      </c>
      <c r="H49" s="6" t="str">
        <f t="shared" si="13"/>
        <v/>
      </c>
      <c r="I49" s="14" t="str">
        <f>IF(OR($B49="P",$B49="",$B49="AC",$B49="NT",$B49="Pc",$B49="CT",$B48="NT"),"   ---",(IF(AND(OR($B47="NT",$B47=""),$B50="CT",NOT($B48="Ac"),NOT($B49="NMe")),10^(VLOOKUP($B49,B!$C$5:$H$36,2,FALSE)+VLOOKUP($B48,B!$C$5:$H$36,3,FALSE)+B!$E$33+B!$D$34),(IF(AND(OR($B47="NT",$B47=""),NOT($B48="Ac")),10^(VLOOKUP($B49,B!$C$5:$H$36,2,FALSE)+VLOOKUP($B48,B!$C$5:$H$36,3,FALSE)+B!$E$33),(IF(AND($B50="CT",NOT($B49="NMe")),10^(VLOOKUP($B49,B!$C$5:$H$36,2,FALSE)+VLOOKUP($B48,B!$C$5:$H$36,3,FALSE)+B!$D$34),10^(VLOOKUP($B49,B!$C$5:$H$36,2,FALSE)+VLOOKUP($B48,B!$C$5:$H$36,3,FALSE)))))))))</f>
        <v xml:space="preserve">   ---</v>
      </c>
      <c r="J49" s="14" t="str">
        <f>IF(OR($B49="P",$B49="",$B49="AC",$B49="NT",$B49="Pc",$B49="CT",$B48="NT"),"   ---",(IF(AND(OR($B47="NT",$B47=""),$B50="CT",NOT($B48="Ac"),NOT($B49="NMe")),10^(VLOOKUP($B49,B!$C$5:$H$36,5,FALSE)+VLOOKUP($B48,B!$C$5:$H$36,6,FALSE)+B!$H$33+B!$G$34),(IF(AND(OR($B47="NT",$B47=""),NOT($B48="Ac")),10^(VLOOKUP($B49,B!$C$5:$H$36,5,FALSE)+VLOOKUP($B48,B!$C$5:$H$36,6,FALSE)+B!$H$33),(IF(AND($B50="CT",NOT($B49="NMe")),10^(VLOOKUP($B49,B!$C$5:$H$36,5,FALSE)+VLOOKUP($B48,B!$C$5:$H$36,6,FALSE)+B!$G$34),10^(VLOOKUP($B49,B!$C$5:$H$36,5,FALSE)+VLOOKUP($B48,B!$C$5:$H$36,6,FALSE)))))))))</f>
        <v xml:space="preserve">   ---</v>
      </c>
      <c r="K49" s="5" t="str">
        <f t="shared" si="15"/>
        <v/>
      </c>
      <c r="L49" s="5" t="str">
        <f t="shared" si="16"/>
        <v/>
      </c>
      <c r="M49" s="5" t="str">
        <f t="shared" si="17"/>
        <v/>
      </c>
      <c r="N49" s="4"/>
      <c r="O49" s="4"/>
      <c r="P49" s="4"/>
      <c r="Q49" s="6"/>
      <c r="R49" s="6"/>
      <c r="S49" s="5"/>
      <c r="T49" s="5"/>
      <c r="U49" s="5"/>
      <c r="V49" s="5"/>
      <c r="W49" s="5"/>
    </row>
    <row r="50" spans="1:23" x14ac:dyDescent="0.25">
      <c r="A50" s="4">
        <f t="shared" si="14"/>
        <v>38</v>
      </c>
      <c r="B50" s="1"/>
      <c r="C50" s="7"/>
      <c r="D50" s="8" t="str">
        <f t="shared" si="9"/>
        <v/>
      </c>
      <c r="E50" s="6" t="str">
        <f t="shared" si="10"/>
        <v xml:space="preserve">   ---</v>
      </c>
      <c r="F50" s="6" t="str">
        <f t="shared" si="11"/>
        <v xml:space="preserve">   ---</v>
      </c>
      <c r="G50" s="5" t="str">
        <f t="shared" si="12"/>
        <v/>
      </c>
      <c r="H50" s="6" t="str">
        <f t="shared" si="13"/>
        <v/>
      </c>
      <c r="I50" s="14" t="str">
        <f>IF(OR($B50="P",$B50="",$B50="AC",$B50="NT",$B50="Pc",$B50="CT",$B49="NT"),"   ---",(IF(AND(OR($B48="NT",$B48=""),$B51="CT",NOT($B49="Ac"),NOT($B50="NMe")),10^(VLOOKUP($B50,B!$C$5:$H$36,2,FALSE)+VLOOKUP($B49,B!$C$5:$H$36,3,FALSE)+B!$E$33+B!$D$34),(IF(AND(OR($B48="NT",$B48=""),NOT($B49="Ac")),10^(VLOOKUP($B50,B!$C$5:$H$36,2,FALSE)+VLOOKUP($B49,B!$C$5:$H$36,3,FALSE)+B!$E$33),(IF(AND($B51="CT",NOT($B50="NMe")),10^(VLOOKUP($B50,B!$C$5:$H$36,2,FALSE)+VLOOKUP($B49,B!$C$5:$H$36,3,FALSE)+B!$D$34),10^(VLOOKUP($B50,B!$C$5:$H$36,2,FALSE)+VLOOKUP($B49,B!$C$5:$H$36,3,FALSE)))))))))</f>
        <v xml:space="preserve">   ---</v>
      </c>
      <c r="J50" s="14" t="str">
        <f>IF(OR($B50="P",$B50="",$B50="AC",$B50="NT",$B50="Pc",$B50="CT",$B49="NT"),"   ---",(IF(AND(OR($B48="NT",$B48=""),$B51="CT",NOT($B49="Ac"),NOT($B50="NMe")),10^(VLOOKUP($B50,B!$C$5:$H$36,5,FALSE)+VLOOKUP($B49,B!$C$5:$H$36,6,FALSE)+B!$H$33+B!$G$34),(IF(AND(OR($B48="NT",$B48=""),NOT($B49="Ac")),10^(VLOOKUP($B50,B!$C$5:$H$36,5,FALSE)+VLOOKUP($B49,B!$C$5:$H$36,6,FALSE)+B!$H$33),(IF(AND($B51="CT",NOT($B50="NMe")),10^(VLOOKUP($B50,B!$C$5:$H$36,5,FALSE)+VLOOKUP($B49,B!$C$5:$H$36,6,FALSE)+B!$G$34),10^(VLOOKUP($B50,B!$C$5:$H$36,5,FALSE)+VLOOKUP($B49,B!$C$5:$H$36,6,FALSE)))))))))</f>
        <v xml:space="preserve">   ---</v>
      </c>
      <c r="K50" s="5" t="str">
        <f t="shared" si="15"/>
        <v/>
      </c>
      <c r="L50" s="5" t="str">
        <f t="shared" si="16"/>
        <v/>
      </c>
      <c r="M50" s="5" t="str">
        <f t="shared" si="17"/>
        <v/>
      </c>
      <c r="N50" s="4"/>
      <c r="O50" s="4"/>
      <c r="P50" s="4"/>
      <c r="Q50" s="6"/>
      <c r="R50" s="6"/>
      <c r="S50" s="5"/>
      <c r="T50" s="5"/>
      <c r="U50" s="5"/>
      <c r="V50" s="5"/>
      <c r="W50" s="5"/>
    </row>
    <row r="51" spans="1:23" x14ac:dyDescent="0.25">
      <c r="A51" s="4">
        <f t="shared" si="14"/>
        <v>39</v>
      </c>
      <c r="B51" s="1"/>
      <c r="C51" s="7"/>
      <c r="D51" s="8" t="str">
        <f t="shared" si="9"/>
        <v/>
      </c>
      <c r="E51" s="6" t="str">
        <f t="shared" si="10"/>
        <v xml:space="preserve">   ---</v>
      </c>
      <c r="F51" s="6" t="str">
        <f t="shared" si="11"/>
        <v xml:space="preserve">   ---</v>
      </c>
      <c r="G51" s="5" t="str">
        <f t="shared" si="12"/>
        <v/>
      </c>
      <c r="H51" s="6" t="str">
        <f t="shared" si="13"/>
        <v/>
      </c>
      <c r="I51" s="14" t="str">
        <f>IF(OR($B51="P",$B51="",$B51="AC",$B51="NT",$B51="Pc",$B51="CT",$B50="NT"),"   ---",(IF(AND(OR($B49="NT",$B49=""),$B52="CT",NOT($B50="Ac"),NOT($B51="NMe")),10^(VLOOKUP($B51,B!$C$5:$H$36,2,FALSE)+VLOOKUP($B50,B!$C$5:$H$36,3,FALSE)+B!$E$33+B!$D$34),(IF(AND(OR($B49="NT",$B49=""),NOT($B50="Ac")),10^(VLOOKUP($B51,B!$C$5:$H$36,2,FALSE)+VLOOKUP($B50,B!$C$5:$H$36,3,FALSE)+B!$E$33),(IF(AND($B52="CT",NOT($B51="NMe")),10^(VLOOKUP($B51,B!$C$5:$H$36,2,FALSE)+VLOOKUP($B50,B!$C$5:$H$36,3,FALSE)+B!$D$34),10^(VLOOKUP($B51,B!$C$5:$H$36,2,FALSE)+VLOOKUP($B50,B!$C$5:$H$36,3,FALSE)))))))))</f>
        <v xml:space="preserve">   ---</v>
      </c>
      <c r="J51" s="14" t="str">
        <f>IF(OR($B51="P",$B51="",$B51="AC",$B51="NT",$B51="Pc",$B51="CT",$B50="NT"),"   ---",(IF(AND(OR($B49="NT",$B49=""),$B52="CT",NOT($B50="Ac"),NOT($B51="NMe")),10^(VLOOKUP($B51,B!$C$5:$H$36,5,FALSE)+VLOOKUP($B50,B!$C$5:$H$36,6,FALSE)+B!$H$33+B!$G$34),(IF(AND(OR($B49="NT",$B49=""),NOT($B50="Ac")),10^(VLOOKUP($B51,B!$C$5:$H$36,5,FALSE)+VLOOKUP($B50,B!$C$5:$H$36,6,FALSE)+B!$H$33),(IF(AND($B52="CT",NOT($B51="NMe")),10^(VLOOKUP($B51,B!$C$5:$H$36,5,FALSE)+VLOOKUP($B50,B!$C$5:$H$36,6,FALSE)+B!$G$34),10^(VLOOKUP($B51,B!$C$5:$H$36,5,FALSE)+VLOOKUP($B50,B!$C$5:$H$36,6,FALSE)))))))))</f>
        <v xml:space="preserve">   ---</v>
      </c>
      <c r="K51" s="5" t="str">
        <f t="shared" si="15"/>
        <v/>
      </c>
      <c r="L51" s="5" t="str">
        <f t="shared" si="16"/>
        <v/>
      </c>
      <c r="M51" s="5" t="str">
        <f t="shared" si="17"/>
        <v/>
      </c>
      <c r="N51" s="4"/>
      <c r="O51" s="4"/>
      <c r="P51" s="4"/>
      <c r="Q51" s="6"/>
      <c r="R51" s="6"/>
      <c r="S51" s="5"/>
      <c r="T51" s="5"/>
      <c r="U51" s="5"/>
      <c r="V51" s="5"/>
      <c r="W51" s="5"/>
    </row>
    <row r="52" spans="1:23" x14ac:dyDescent="0.25">
      <c r="A52" s="4">
        <f t="shared" si="14"/>
        <v>40</v>
      </c>
      <c r="B52" s="1"/>
      <c r="C52" s="7"/>
      <c r="D52" s="8" t="str">
        <f t="shared" si="9"/>
        <v/>
      </c>
      <c r="E52" s="6" t="str">
        <f t="shared" si="10"/>
        <v xml:space="preserve">   ---</v>
      </c>
      <c r="F52" s="6" t="str">
        <f t="shared" si="11"/>
        <v xml:space="preserve">   ---</v>
      </c>
      <c r="G52" s="5" t="str">
        <f t="shared" si="12"/>
        <v/>
      </c>
      <c r="H52" s="6" t="str">
        <f t="shared" si="13"/>
        <v/>
      </c>
      <c r="I52" s="14" t="str">
        <f>IF(OR($B52="P",$B52="",$B52="AC",$B52="NT",$B52="Pc",$B52="CT",$B51="NT"),"   ---",(IF(AND(OR($B50="NT",$B50=""),$B53="CT",NOT($B51="Ac"),NOT($B52="NMe")),10^(VLOOKUP($B52,B!$C$5:$H$36,2,FALSE)+VLOOKUP($B51,B!$C$5:$H$36,3,FALSE)+B!$E$33+B!$D$34),(IF(AND(OR($B50="NT",$B50=""),NOT($B51="Ac")),10^(VLOOKUP($B52,B!$C$5:$H$36,2,FALSE)+VLOOKUP($B51,B!$C$5:$H$36,3,FALSE)+B!$E$33),(IF(AND($B53="CT",NOT($B52="NMe")),10^(VLOOKUP($B52,B!$C$5:$H$36,2,FALSE)+VLOOKUP($B51,B!$C$5:$H$36,3,FALSE)+B!$D$34),10^(VLOOKUP($B52,B!$C$5:$H$36,2,FALSE)+VLOOKUP($B51,B!$C$5:$H$36,3,FALSE)))))))))</f>
        <v xml:space="preserve">   ---</v>
      </c>
      <c r="J52" s="14" t="str">
        <f>IF(OR($B52="P",$B52="",$B52="AC",$B52="NT",$B52="Pc",$B52="CT",$B51="NT"),"   ---",(IF(AND(OR($B50="NT",$B50=""),$B53="CT",NOT($B51="Ac"),NOT($B52="NMe")),10^(VLOOKUP($B52,B!$C$5:$H$36,5,FALSE)+VLOOKUP($B51,B!$C$5:$H$36,6,FALSE)+B!$H$33+B!$G$34),(IF(AND(OR($B50="NT",$B50=""),NOT($B51="Ac")),10^(VLOOKUP($B52,B!$C$5:$H$36,5,FALSE)+VLOOKUP($B51,B!$C$5:$H$36,6,FALSE)+B!$H$33),(IF(AND($B53="CT",NOT($B52="NMe")),10^(VLOOKUP($B52,B!$C$5:$H$36,5,FALSE)+VLOOKUP($B51,B!$C$5:$H$36,6,FALSE)+B!$G$34),10^(VLOOKUP($B52,B!$C$5:$H$36,5,FALSE)+VLOOKUP($B51,B!$C$5:$H$36,6,FALSE)))))))))</f>
        <v xml:space="preserve">   ---</v>
      </c>
      <c r="K52" s="5" t="str">
        <f t="shared" si="15"/>
        <v/>
      </c>
      <c r="L52" s="5" t="str">
        <f t="shared" si="16"/>
        <v/>
      </c>
      <c r="M52" s="5" t="str">
        <f t="shared" si="17"/>
        <v/>
      </c>
      <c r="N52" s="4"/>
      <c r="O52" s="4"/>
      <c r="P52" s="4"/>
      <c r="Q52" s="6"/>
      <c r="R52" s="6"/>
      <c r="S52" s="5"/>
      <c r="T52" s="5"/>
      <c r="U52" s="5"/>
      <c r="V52" s="5"/>
      <c r="W52" s="5"/>
    </row>
    <row r="53" spans="1:23" x14ac:dyDescent="0.25">
      <c r="A53" s="4">
        <f t="shared" si="14"/>
        <v>41</v>
      </c>
      <c r="B53" s="1"/>
      <c r="C53" s="7"/>
      <c r="D53" s="8" t="str">
        <f t="shared" si="9"/>
        <v/>
      </c>
      <c r="E53" s="6" t="str">
        <f t="shared" si="10"/>
        <v xml:space="preserve">   ---</v>
      </c>
      <c r="F53" s="6" t="str">
        <f t="shared" si="11"/>
        <v xml:space="preserve">   ---</v>
      </c>
      <c r="G53" s="5" t="str">
        <f t="shared" si="12"/>
        <v/>
      </c>
      <c r="H53" s="6" t="str">
        <f t="shared" si="13"/>
        <v/>
      </c>
      <c r="I53" s="14" t="str">
        <f>IF(OR($B53="P",$B53="",$B53="AC",$B53="NT",$B53="Pc",$B53="CT",$B52="NT"),"   ---",(IF(AND(OR($B51="NT",$B51=""),$B54="CT",NOT($B52="Ac"),NOT($B53="NMe")),10^(VLOOKUP($B53,B!$C$5:$H$36,2,FALSE)+VLOOKUP($B52,B!$C$5:$H$36,3,FALSE)+B!$E$33+B!$D$34),(IF(AND(OR($B51="NT",$B51=""),NOT($B52="Ac")),10^(VLOOKUP($B53,B!$C$5:$H$36,2,FALSE)+VLOOKUP($B52,B!$C$5:$H$36,3,FALSE)+B!$E$33),(IF(AND($B54="CT",NOT($B53="NMe")),10^(VLOOKUP($B53,B!$C$5:$H$36,2,FALSE)+VLOOKUP($B52,B!$C$5:$H$36,3,FALSE)+B!$D$34),10^(VLOOKUP($B53,B!$C$5:$H$36,2,FALSE)+VLOOKUP($B52,B!$C$5:$H$36,3,FALSE)))))))))</f>
        <v xml:space="preserve">   ---</v>
      </c>
      <c r="J53" s="14" t="str">
        <f>IF(OR($B53="P",$B53="",$B53="AC",$B53="NT",$B53="Pc",$B53="CT",$B52="NT"),"   ---",(IF(AND(OR($B51="NT",$B51=""),$B54="CT",NOT($B52="Ac"),NOT($B53="NMe")),10^(VLOOKUP($B53,B!$C$5:$H$36,5,FALSE)+VLOOKUP($B52,B!$C$5:$H$36,6,FALSE)+B!$H$33+B!$G$34),(IF(AND(OR($B51="NT",$B51=""),NOT($B52="Ac")),10^(VLOOKUP($B53,B!$C$5:$H$36,5,FALSE)+VLOOKUP($B52,B!$C$5:$H$36,6,FALSE)+B!$H$33),(IF(AND($B54="CT",NOT($B53="NMe")),10^(VLOOKUP($B53,B!$C$5:$H$36,5,FALSE)+VLOOKUP($B52,B!$C$5:$H$36,6,FALSE)+B!$G$34),10^(VLOOKUP($B53,B!$C$5:$H$36,5,FALSE)+VLOOKUP($B52,B!$C$5:$H$36,6,FALSE)))))))))</f>
        <v xml:space="preserve">   ---</v>
      </c>
      <c r="K53" s="5" t="str">
        <f t="shared" si="15"/>
        <v/>
      </c>
      <c r="L53" s="5" t="str">
        <f t="shared" si="16"/>
        <v/>
      </c>
      <c r="M53" s="5" t="str">
        <f t="shared" si="17"/>
        <v/>
      </c>
      <c r="N53" s="4"/>
      <c r="O53" s="4"/>
      <c r="P53" s="4"/>
      <c r="Q53" s="6"/>
      <c r="R53" s="6"/>
      <c r="S53" s="5"/>
      <c r="T53" s="5"/>
      <c r="U53" s="5"/>
      <c r="V53" s="5"/>
      <c r="W53" s="5"/>
    </row>
    <row r="54" spans="1:23" x14ac:dyDescent="0.25">
      <c r="A54" s="4">
        <f t="shared" si="14"/>
        <v>42</v>
      </c>
      <c r="B54" s="1"/>
      <c r="C54" s="7"/>
      <c r="D54" s="8" t="str">
        <f t="shared" si="9"/>
        <v/>
      </c>
      <c r="E54" s="6" t="str">
        <f t="shared" si="10"/>
        <v xml:space="preserve">   ---</v>
      </c>
      <c r="F54" s="6" t="str">
        <f t="shared" si="11"/>
        <v xml:space="preserve">   ---</v>
      </c>
      <c r="G54" s="5" t="str">
        <f t="shared" si="12"/>
        <v/>
      </c>
      <c r="H54" s="6" t="str">
        <f t="shared" si="13"/>
        <v/>
      </c>
      <c r="I54" s="14" t="str">
        <f>IF(OR($B54="P",$B54="",$B54="AC",$B54="NT",$B54="Pc",$B54="CT",$B53="NT"),"   ---",(IF(AND(OR($B52="NT",$B52=""),$B55="CT",NOT($B53="Ac"),NOT($B54="NMe")),10^(VLOOKUP($B54,B!$C$5:$H$36,2,FALSE)+VLOOKUP($B53,B!$C$5:$H$36,3,FALSE)+B!$E$33+B!$D$34),(IF(AND(OR($B52="NT",$B52=""),NOT($B53="Ac")),10^(VLOOKUP($B54,B!$C$5:$H$36,2,FALSE)+VLOOKUP($B53,B!$C$5:$H$36,3,FALSE)+B!$E$33),(IF(AND($B55="CT",NOT($B54="NMe")),10^(VLOOKUP($B54,B!$C$5:$H$36,2,FALSE)+VLOOKUP($B53,B!$C$5:$H$36,3,FALSE)+B!$D$34),10^(VLOOKUP($B54,B!$C$5:$H$36,2,FALSE)+VLOOKUP($B53,B!$C$5:$H$36,3,FALSE)))))))))</f>
        <v xml:space="preserve">   ---</v>
      </c>
      <c r="J54" s="14" t="str">
        <f>IF(OR($B54="P",$B54="",$B54="AC",$B54="NT",$B54="Pc",$B54="CT",$B53="NT"),"   ---",(IF(AND(OR($B52="NT",$B52=""),$B55="CT",NOT($B53="Ac"),NOT($B54="NMe")),10^(VLOOKUP($B54,B!$C$5:$H$36,5,FALSE)+VLOOKUP($B53,B!$C$5:$H$36,6,FALSE)+B!$H$33+B!$G$34),(IF(AND(OR($B52="NT",$B52=""),NOT($B53="Ac")),10^(VLOOKUP($B54,B!$C$5:$H$36,5,FALSE)+VLOOKUP($B53,B!$C$5:$H$36,6,FALSE)+B!$H$33),(IF(AND($B55="CT",NOT($B54="NMe")),10^(VLOOKUP($B54,B!$C$5:$H$36,5,FALSE)+VLOOKUP($B53,B!$C$5:$H$36,6,FALSE)+B!$G$34),10^(VLOOKUP($B54,B!$C$5:$H$36,5,FALSE)+VLOOKUP($B53,B!$C$5:$H$36,6,FALSE)))))))))</f>
        <v xml:space="preserve">   ---</v>
      </c>
      <c r="K54" s="5" t="str">
        <f t="shared" si="15"/>
        <v/>
      </c>
      <c r="L54" s="5" t="str">
        <f t="shared" si="16"/>
        <v/>
      </c>
      <c r="M54" s="5" t="str">
        <f t="shared" si="17"/>
        <v/>
      </c>
      <c r="N54" s="4"/>
      <c r="O54" s="4"/>
      <c r="P54" s="4"/>
      <c r="Q54" s="6"/>
      <c r="R54" s="6"/>
      <c r="S54" s="5"/>
      <c r="T54" s="5"/>
      <c r="U54" s="5"/>
      <c r="V54" s="5"/>
      <c r="W54" s="5"/>
    </row>
    <row r="55" spans="1:23" x14ac:dyDescent="0.25">
      <c r="A55" s="4">
        <f t="shared" si="14"/>
        <v>43</v>
      </c>
      <c r="B55" s="1"/>
      <c r="C55" s="7"/>
      <c r="D55" s="8" t="str">
        <f t="shared" si="9"/>
        <v/>
      </c>
      <c r="E55" s="6" t="str">
        <f t="shared" si="10"/>
        <v xml:space="preserve">   ---</v>
      </c>
      <c r="F55" s="6" t="str">
        <f t="shared" si="11"/>
        <v xml:space="preserve">   ---</v>
      </c>
      <c r="G55" s="5" t="str">
        <f t="shared" si="12"/>
        <v/>
      </c>
      <c r="H55" s="6" t="str">
        <f t="shared" si="13"/>
        <v/>
      </c>
      <c r="I55" s="14" t="str">
        <f>IF(OR($B55="P",$B55="",$B55="AC",$B55="NT",$B55="Pc",$B55="CT",$B54="NT"),"   ---",(IF(AND(OR($B53="NT",$B53=""),$B56="CT",NOT($B54="Ac"),NOT($B55="NMe")),10^(VLOOKUP($B55,B!$C$5:$H$36,2,FALSE)+VLOOKUP($B54,B!$C$5:$H$36,3,FALSE)+B!$E$33+B!$D$34),(IF(AND(OR($B53="NT",$B53=""),NOT($B54="Ac")),10^(VLOOKUP($B55,B!$C$5:$H$36,2,FALSE)+VLOOKUP($B54,B!$C$5:$H$36,3,FALSE)+B!$E$33),(IF(AND($B56="CT",NOT($B55="NMe")),10^(VLOOKUP($B55,B!$C$5:$H$36,2,FALSE)+VLOOKUP($B54,B!$C$5:$H$36,3,FALSE)+B!$D$34),10^(VLOOKUP($B55,B!$C$5:$H$36,2,FALSE)+VLOOKUP($B54,B!$C$5:$H$36,3,FALSE)))))))))</f>
        <v xml:space="preserve">   ---</v>
      </c>
      <c r="J55" s="14" t="str">
        <f>IF(OR($B55="P",$B55="",$B55="AC",$B55="NT",$B55="Pc",$B55="CT",$B54="NT"),"   ---",(IF(AND(OR($B53="NT",$B53=""),$B56="CT",NOT($B54="Ac"),NOT($B55="NMe")),10^(VLOOKUP($B55,B!$C$5:$H$36,5,FALSE)+VLOOKUP($B54,B!$C$5:$H$36,6,FALSE)+B!$H$33+B!$G$34),(IF(AND(OR($B53="NT",$B53=""),NOT($B54="Ac")),10^(VLOOKUP($B55,B!$C$5:$H$36,5,FALSE)+VLOOKUP($B54,B!$C$5:$H$36,6,FALSE)+B!$H$33),(IF(AND($B56="CT",NOT($B55="NMe")),10^(VLOOKUP($B55,B!$C$5:$H$36,5,FALSE)+VLOOKUP($B54,B!$C$5:$H$36,6,FALSE)+B!$G$34),10^(VLOOKUP($B55,B!$C$5:$H$36,5,FALSE)+VLOOKUP($B54,B!$C$5:$H$36,6,FALSE)))))))))</f>
        <v xml:space="preserve">   ---</v>
      </c>
      <c r="K55" s="5" t="str">
        <f t="shared" si="15"/>
        <v/>
      </c>
      <c r="L55" s="5" t="str">
        <f t="shared" si="16"/>
        <v/>
      </c>
      <c r="M55" s="5" t="str">
        <f t="shared" si="17"/>
        <v/>
      </c>
      <c r="N55" s="4"/>
      <c r="O55" s="4"/>
      <c r="P55" s="4"/>
      <c r="Q55" s="6"/>
      <c r="R55" s="6"/>
      <c r="S55" s="5"/>
      <c r="T55" s="5"/>
      <c r="U55" s="5"/>
      <c r="V55" s="5"/>
      <c r="W55" s="5"/>
    </row>
    <row r="56" spans="1:23" x14ac:dyDescent="0.25">
      <c r="A56" s="4">
        <f t="shared" si="14"/>
        <v>44</v>
      </c>
      <c r="B56" s="1"/>
      <c r="C56" s="7"/>
      <c r="D56" s="8" t="str">
        <f t="shared" si="9"/>
        <v/>
      </c>
      <c r="E56" s="6" t="str">
        <f t="shared" si="10"/>
        <v xml:space="preserve">   ---</v>
      </c>
      <c r="F56" s="6" t="str">
        <f t="shared" si="11"/>
        <v xml:space="preserve">   ---</v>
      </c>
      <c r="G56" s="5" t="str">
        <f t="shared" si="12"/>
        <v/>
      </c>
      <c r="H56" s="6" t="str">
        <f t="shared" si="13"/>
        <v/>
      </c>
      <c r="I56" s="14" t="str">
        <f>IF(OR($B56="P",$B56="",$B56="AC",$B56="NT",$B56="Pc",$B56="CT",$B55="NT"),"   ---",(IF(AND(OR($B54="NT",$B54=""),$B57="CT",NOT($B55="Ac"),NOT($B56="NMe")),10^(VLOOKUP($B56,B!$C$5:$H$36,2,FALSE)+VLOOKUP($B55,B!$C$5:$H$36,3,FALSE)+B!$E$33+B!$D$34),(IF(AND(OR($B54="NT",$B54=""),NOT($B55="Ac")),10^(VLOOKUP($B56,B!$C$5:$H$36,2,FALSE)+VLOOKUP($B55,B!$C$5:$H$36,3,FALSE)+B!$E$33),(IF(AND($B57="CT",NOT($B56="NMe")),10^(VLOOKUP($B56,B!$C$5:$H$36,2,FALSE)+VLOOKUP($B55,B!$C$5:$H$36,3,FALSE)+B!$D$34),10^(VLOOKUP($B56,B!$C$5:$H$36,2,FALSE)+VLOOKUP($B55,B!$C$5:$H$36,3,FALSE)))))))))</f>
        <v xml:space="preserve">   ---</v>
      </c>
      <c r="J56" s="14" t="str">
        <f>IF(OR($B56="P",$B56="",$B56="AC",$B56="NT",$B56="Pc",$B56="CT",$B55="NT"),"   ---",(IF(AND(OR($B54="NT",$B54=""),$B57="CT",NOT($B55="Ac"),NOT($B56="NMe")),10^(VLOOKUP($B56,B!$C$5:$H$36,5,FALSE)+VLOOKUP($B55,B!$C$5:$H$36,6,FALSE)+B!$H$33+B!$G$34),(IF(AND(OR($B54="NT",$B54=""),NOT($B55="Ac")),10^(VLOOKUP($B56,B!$C$5:$H$36,5,FALSE)+VLOOKUP($B55,B!$C$5:$H$36,6,FALSE)+B!$H$33),(IF(AND($B57="CT",NOT($B56="NMe")),10^(VLOOKUP($B56,B!$C$5:$H$36,5,FALSE)+VLOOKUP($B55,B!$C$5:$H$36,6,FALSE)+B!$G$34),10^(VLOOKUP($B56,B!$C$5:$H$36,5,FALSE)+VLOOKUP($B55,B!$C$5:$H$36,6,FALSE)))))))))</f>
        <v xml:space="preserve">   ---</v>
      </c>
      <c r="K56" s="5" t="str">
        <f t="shared" si="15"/>
        <v/>
      </c>
      <c r="L56" s="5" t="str">
        <f t="shared" si="16"/>
        <v/>
      </c>
      <c r="M56" s="5" t="str">
        <f t="shared" si="17"/>
        <v/>
      </c>
      <c r="N56" s="4"/>
      <c r="O56" s="4"/>
      <c r="P56" s="4"/>
      <c r="Q56" s="6"/>
      <c r="R56" s="6"/>
      <c r="S56" s="5"/>
      <c r="T56" s="5"/>
      <c r="U56" s="5"/>
      <c r="V56" s="5"/>
      <c r="W56" s="5"/>
    </row>
    <row r="57" spans="1:23" x14ac:dyDescent="0.25">
      <c r="A57" s="4">
        <f t="shared" si="14"/>
        <v>45</v>
      </c>
      <c r="B57" s="1"/>
      <c r="C57" s="7"/>
      <c r="D57" s="8" t="str">
        <f t="shared" si="9"/>
        <v/>
      </c>
      <c r="E57" s="6" t="str">
        <f t="shared" si="10"/>
        <v xml:space="preserve">   ---</v>
      </c>
      <c r="F57" s="6" t="str">
        <f t="shared" si="11"/>
        <v xml:space="preserve">   ---</v>
      </c>
      <c r="G57" s="5" t="str">
        <f t="shared" si="12"/>
        <v/>
      </c>
      <c r="H57" s="6" t="str">
        <f t="shared" si="13"/>
        <v/>
      </c>
      <c r="I57" s="14" t="str">
        <f>IF(OR($B57="P",$B57="",$B57="AC",$B57="NT",$B57="Pc",$B57="CT",$B56="NT"),"   ---",(IF(AND(OR($B55="NT",$B55=""),$B58="CT",NOT($B56="Ac"),NOT($B57="NMe")),10^(VLOOKUP($B57,B!$C$5:$H$36,2,FALSE)+VLOOKUP($B56,B!$C$5:$H$36,3,FALSE)+B!$E$33+B!$D$34),(IF(AND(OR($B55="NT",$B55=""),NOT($B56="Ac")),10^(VLOOKUP($B57,B!$C$5:$H$36,2,FALSE)+VLOOKUP($B56,B!$C$5:$H$36,3,FALSE)+B!$E$33),(IF(AND($B58="CT",NOT($B57="NMe")),10^(VLOOKUP($B57,B!$C$5:$H$36,2,FALSE)+VLOOKUP($B56,B!$C$5:$H$36,3,FALSE)+B!$D$34),10^(VLOOKUP($B57,B!$C$5:$H$36,2,FALSE)+VLOOKUP($B56,B!$C$5:$H$36,3,FALSE)))))))))</f>
        <v xml:space="preserve">   ---</v>
      </c>
      <c r="J57" s="14" t="str">
        <f>IF(OR($B57="P",$B57="",$B57="AC",$B57="NT",$B57="Pc",$B57="CT",$B56="NT"),"   ---",(IF(AND(OR($B55="NT",$B55=""),$B58="CT",NOT($B56="Ac"),NOT($B57="NMe")),10^(VLOOKUP($B57,B!$C$5:$H$36,5,FALSE)+VLOOKUP($B56,B!$C$5:$H$36,6,FALSE)+B!$H$33+B!$G$34),(IF(AND(OR($B55="NT",$B55=""),NOT($B56="Ac")),10^(VLOOKUP($B57,B!$C$5:$H$36,5,FALSE)+VLOOKUP($B56,B!$C$5:$H$36,6,FALSE)+B!$H$33),(IF(AND($B58="CT",NOT($B57="NMe")),10^(VLOOKUP($B57,B!$C$5:$H$36,5,FALSE)+VLOOKUP($B56,B!$C$5:$H$36,6,FALSE)+B!$G$34),10^(VLOOKUP($B57,B!$C$5:$H$36,5,FALSE)+VLOOKUP($B56,B!$C$5:$H$36,6,FALSE)))))))))</f>
        <v xml:space="preserve">   ---</v>
      </c>
      <c r="K57" s="5" t="str">
        <f t="shared" si="15"/>
        <v/>
      </c>
      <c r="L57" s="5" t="str">
        <f t="shared" si="16"/>
        <v/>
      </c>
      <c r="M57" s="5" t="str">
        <f t="shared" si="17"/>
        <v/>
      </c>
      <c r="N57" s="4"/>
      <c r="O57" s="4"/>
      <c r="P57" s="4"/>
      <c r="Q57" s="6"/>
      <c r="R57" s="6"/>
      <c r="S57" s="5"/>
      <c r="T57" s="5"/>
      <c r="U57" s="5"/>
      <c r="V57" s="5"/>
      <c r="W57" s="5"/>
    </row>
    <row r="58" spans="1:23" x14ac:dyDescent="0.25">
      <c r="A58" s="4">
        <f t="shared" si="14"/>
        <v>46</v>
      </c>
      <c r="B58" s="1"/>
      <c r="C58" s="7"/>
      <c r="D58" s="8" t="str">
        <f t="shared" si="9"/>
        <v/>
      </c>
      <c r="E58" s="6" t="str">
        <f t="shared" si="10"/>
        <v xml:space="preserve">   ---</v>
      </c>
      <c r="F58" s="6" t="str">
        <f t="shared" si="11"/>
        <v xml:space="preserve">   ---</v>
      </c>
      <c r="G58" s="5" t="str">
        <f t="shared" si="12"/>
        <v/>
      </c>
      <c r="H58" s="6" t="str">
        <f t="shared" si="13"/>
        <v/>
      </c>
      <c r="I58" s="14" t="str">
        <f>IF(OR($B58="P",$B58="",$B58="AC",$B58="NT",$B58="Pc",$B58="CT",$B57="NT"),"   ---",(IF(AND(OR($B56="NT",$B56=""),$B59="CT",NOT($B57="Ac"),NOT($B58="NMe")),10^(VLOOKUP($B58,B!$C$5:$H$36,2,FALSE)+VLOOKUP($B57,B!$C$5:$H$36,3,FALSE)+B!$E$33+B!$D$34),(IF(AND(OR($B56="NT",$B56=""),NOT($B57="Ac")),10^(VLOOKUP($B58,B!$C$5:$H$36,2,FALSE)+VLOOKUP($B57,B!$C$5:$H$36,3,FALSE)+B!$E$33),(IF(AND($B59="CT",NOT($B58="NMe")),10^(VLOOKUP($B58,B!$C$5:$H$36,2,FALSE)+VLOOKUP($B57,B!$C$5:$H$36,3,FALSE)+B!$D$34),10^(VLOOKUP($B58,B!$C$5:$H$36,2,FALSE)+VLOOKUP($B57,B!$C$5:$H$36,3,FALSE)))))))))</f>
        <v xml:space="preserve">   ---</v>
      </c>
      <c r="J58" s="14" t="str">
        <f>IF(OR($B58="P",$B58="",$B58="AC",$B58="NT",$B58="Pc",$B58="CT",$B57="NT"),"   ---",(IF(AND(OR($B56="NT",$B56=""),$B59="CT",NOT($B57="Ac"),NOT($B58="NMe")),10^(VLOOKUP($B58,B!$C$5:$H$36,5,FALSE)+VLOOKUP($B57,B!$C$5:$H$36,6,FALSE)+B!$H$33+B!$G$34),(IF(AND(OR($B56="NT",$B56=""),NOT($B57="Ac")),10^(VLOOKUP($B58,B!$C$5:$H$36,5,FALSE)+VLOOKUP($B57,B!$C$5:$H$36,6,FALSE)+B!$H$33),(IF(AND($B59="CT",NOT($B58="NMe")),10^(VLOOKUP($B58,B!$C$5:$H$36,5,FALSE)+VLOOKUP($B57,B!$C$5:$H$36,6,FALSE)+B!$G$34),10^(VLOOKUP($B58,B!$C$5:$H$36,5,FALSE)+VLOOKUP($B57,B!$C$5:$H$36,6,FALSE)))))))))</f>
        <v xml:space="preserve">   ---</v>
      </c>
      <c r="K58" s="5" t="str">
        <f t="shared" si="15"/>
        <v/>
      </c>
      <c r="L58" s="5" t="str">
        <f t="shared" si="16"/>
        <v/>
      </c>
      <c r="M58" s="5" t="str">
        <f t="shared" si="17"/>
        <v/>
      </c>
      <c r="N58" s="4"/>
      <c r="O58" s="4"/>
      <c r="P58" s="4"/>
      <c r="Q58" s="6"/>
      <c r="R58" s="6"/>
      <c r="S58" s="5"/>
      <c r="T58" s="5"/>
      <c r="U58" s="5"/>
      <c r="V58" s="5"/>
      <c r="W58" s="5"/>
    </row>
    <row r="59" spans="1:23" x14ac:dyDescent="0.25">
      <c r="A59" s="4">
        <f t="shared" si="14"/>
        <v>47</v>
      </c>
      <c r="B59" s="1"/>
      <c r="C59" s="7"/>
      <c r="D59" s="8" t="str">
        <f t="shared" si="9"/>
        <v/>
      </c>
      <c r="E59" s="6" t="str">
        <f t="shared" si="10"/>
        <v xml:space="preserve">   ---</v>
      </c>
      <c r="F59" s="6" t="str">
        <f t="shared" si="11"/>
        <v xml:space="preserve">   ---</v>
      </c>
      <c r="G59" s="5" t="str">
        <f t="shared" si="12"/>
        <v/>
      </c>
      <c r="H59" s="6" t="str">
        <f t="shared" si="13"/>
        <v/>
      </c>
      <c r="I59" s="14" t="str">
        <f>IF(OR($B59="P",$B59="",$B59="AC",$B59="NT",$B59="Pc",$B59="CT",$B58="NT"),"   ---",(IF(AND(OR($B57="NT",$B57=""),$B60="CT",NOT($B58="Ac"),NOT($B59="NMe")),10^(VLOOKUP($B59,B!$C$5:$H$36,2,FALSE)+VLOOKUP($B58,B!$C$5:$H$36,3,FALSE)+B!$E$33+B!$D$34),(IF(AND(OR($B57="NT",$B57=""),NOT($B58="Ac")),10^(VLOOKUP($B59,B!$C$5:$H$36,2,FALSE)+VLOOKUP($B58,B!$C$5:$H$36,3,FALSE)+B!$E$33),(IF(AND($B60="CT",NOT($B59="NMe")),10^(VLOOKUP($B59,B!$C$5:$H$36,2,FALSE)+VLOOKUP($B58,B!$C$5:$H$36,3,FALSE)+B!$D$34),10^(VLOOKUP($B59,B!$C$5:$H$36,2,FALSE)+VLOOKUP($B58,B!$C$5:$H$36,3,FALSE)))))))))</f>
        <v xml:space="preserve">   ---</v>
      </c>
      <c r="J59" s="14" t="str">
        <f>IF(OR($B59="P",$B59="",$B59="AC",$B59="NT",$B59="Pc",$B59="CT",$B58="NT"),"   ---",(IF(AND(OR($B57="NT",$B57=""),$B60="CT",NOT($B58="Ac"),NOT($B59="NMe")),10^(VLOOKUP($B59,B!$C$5:$H$36,5,FALSE)+VLOOKUP($B58,B!$C$5:$H$36,6,FALSE)+B!$H$33+B!$G$34),(IF(AND(OR($B57="NT",$B57=""),NOT($B58="Ac")),10^(VLOOKUP($B59,B!$C$5:$H$36,5,FALSE)+VLOOKUP($B58,B!$C$5:$H$36,6,FALSE)+B!$H$33),(IF(AND($B60="CT",NOT($B59="NMe")),10^(VLOOKUP($B59,B!$C$5:$H$36,5,FALSE)+VLOOKUP($B58,B!$C$5:$H$36,6,FALSE)+B!$G$34),10^(VLOOKUP($B59,B!$C$5:$H$36,5,FALSE)+VLOOKUP($B58,B!$C$5:$H$36,6,FALSE)))))))))</f>
        <v xml:space="preserve">   ---</v>
      </c>
      <c r="K59" s="5" t="str">
        <f t="shared" si="15"/>
        <v/>
      </c>
      <c r="L59" s="5" t="str">
        <f t="shared" si="16"/>
        <v/>
      </c>
      <c r="M59" s="5" t="str">
        <f t="shared" si="17"/>
        <v/>
      </c>
      <c r="N59" s="4"/>
      <c r="O59" s="4"/>
      <c r="P59" s="4"/>
      <c r="Q59" s="6"/>
      <c r="R59" s="6"/>
      <c r="S59" s="5"/>
      <c r="T59" s="5"/>
      <c r="U59" s="5"/>
      <c r="V59" s="5"/>
      <c r="W59" s="5"/>
    </row>
    <row r="60" spans="1:23" x14ac:dyDescent="0.25">
      <c r="A60" s="4">
        <f t="shared" si="14"/>
        <v>48</v>
      </c>
      <c r="B60" s="1"/>
      <c r="C60" s="7"/>
      <c r="D60" s="8" t="str">
        <f t="shared" si="9"/>
        <v/>
      </c>
      <c r="E60" s="6" t="str">
        <f t="shared" si="10"/>
        <v xml:space="preserve">   ---</v>
      </c>
      <c r="F60" s="6" t="str">
        <f t="shared" si="11"/>
        <v xml:space="preserve">   ---</v>
      </c>
      <c r="G60" s="5" t="str">
        <f t="shared" si="12"/>
        <v/>
      </c>
      <c r="H60" s="6" t="str">
        <f t="shared" si="13"/>
        <v/>
      </c>
      <c r="I60" s="14" t="str">
        <f>IF(OR($B60="P",$B60="",$B60="AC",$B60="NT",$B60="Pc",$B60="CT",$B59="NT"),"   ---",(IF(AND(OR($B58="NT",$B58=""),$B61="CT",NOT($B59="Ac"),NOT($B60="NMe")),10^(VLOOKUP($B60,B!$C$5:$H$36,2,FALSE)+VLOOKUP($B59,B!$C$5:$H$36,3,FALSE)+B!$E$33+B!$D$34),(IF(AND(OR($B58="NT",$B58=""),NOT($B59="Ac")),10^(VLOOKUP($B60,B!$C$5:$H$36,2,FALSE)+VLOOKUP($B59,B!$C$5:$H$36,3,FALSE)+B!$E$33),(IF(AND($B61="CT",NOT($B60="NMe")),10^(VLOOKUP($B60,B!$C$5:$H$36,2,FALSE)+VLOOKUP($B59,B!$C$5:$H$36,3,FALSE)+B!$D$34),10^(VLOOKUP($B60,B!$C$5:$H$36,2,FALSE)+VLOOKUP($B59,B!$C$5:$H$36,3,FALSE)))))))))</f>
        <v xml:space="preserve">   ---</v>
      </c>
      <c r="J60" s="14" t="str">
        <f>IF(OR($B60="P",$B60="",$B60="AC",$B60="NT",$B60="Pc",$B60="CT",$B59="NT"),"   ---",(IF(AND(OR($B58="NT",$B58=""),$B61="CT",NOT($B59="Ac"),NOT($B60="NMe")),10^(VLOOKUP($B60,B!$C$5:$H$36,5,FALSE)+VLOOKUP($B59,B!$C$5:$H$36,6,FALSE)+B!$H$33+B!$G$34),(IF(AND(OR($B58="NT",$B58=""),NOT($B59="Ac")),10^(VLOOKUP($B60,B!$C$5:$H$36,5,FALSE)+VLOOKUP($B59,B!$C$5:$H$36,6,FALSE)+B!$H$33),(IF(AND($B61="CT",NOT($B60="NMe")),10^(VLOOKUP($B60,B!$C$5:$H$36,5,FALSE)+VLOOKUP($B59,B!$C$5:$H$36,6,FALSE)+B!$G$34),10^(VLOOKUP($B60,B!$C$5:$H$36,5,FALSE)+VLOOKUP($B59,B!$C$5:$H$36,6,FALSE)))))))))</f>
        <v xml:space="preserve">   ---</v>
      </c>
      <c r="K60" s="5" t="str">
        <f t="shared" si="15"/>
        <v/>
      </c>
      <c r="L60" s="5" t="str">
        <f t="shared" si="16"/>
        <v/>
      </c>
      <c r="M60" s="5" t="str">
        <f t="shared" si="17"/>
        <v/>
      </c>
      <c r="N60" s="4"/>
      <c r="O60" s="4"/>
      <c r="P60" s="4"/>
      <c r="Q60" s="6"/>
      <c r="R60" s="6"/>
      <c r="S60" s="5"/>
      <c r="T60" s="5"/>
      <c r="U60" s="5"/>
      <c r="V60" s="5"/>
      <c r="W60" s="5"/>
    </row>
    <row r="61" spans="1:23" x14ac:dyDescent="0.25">
      <c r="A61" s="4">
        <f t="shared" si="14"/>
        <v>49</v>
      </c>
      <c r="B61" s="1"/>
      <c r="C61" s="7"/>
      <c r="D61" s="8" t="str">
        <f t="shared" si="9"/>
        <v/>
      </c>
      <c r="E61" s="6" t="str">
        <f t="shared" si="10"/>
        <v xml:space="preserve">   ---</v>
      </c>
      <c r="F61" s="6" t="str">
        <f t="shared" si="11"/>
        <v xml:space="preserve">   ---</v>
      </c>
      <c r="G61" s="5" t="str">
        <f t="shared" si="12"/>
        <v/>
      </c>
      <c r="H61" s="6" t="str">
        <f t="shared" si="13"/>
        <v/>
      </c>
      <c r="I61" s="14" t="str">
        <f>IF(OR($B61="P",$B61="",$B61="AC",$B61="NT",$B61="Pc",$B61="CT",$B60="NT"),"   ---",(IF(AND(OR($B59="NT",$B59=""),$B62="CT",NOT($B60="Ac"),NOT($B61="NMe")),10^(VLOOKUP($B61,B!$C$5:$H$36,2,FALSE)+VLOOKUP($B60,B!$C$5:$H$36,3,FALSE)+B!$E$33+B!$D$34),(IF(AND(OR($B59="NT",$B59=""),NOT($B60="Ac")),10^(VLOOKUP($B61,B!$C$5:$H$36,2,FALSE)+VLOOKUP($B60,B!$C$5:$H$36,3,FALSE)+B!$E$33),(IF(AND($B62="CT",NOT($B61="NMe")),10^(VLOOKUP($B61,B!$C$5:$H$36,2,FALSE)+VLOOKUP($B60,B!$C$5:$H$36,3,FALSE)+B!$D$34),10^(VLOOKUP($B61,B!$C$5:$H$36,2,FALSE)+VLOOKUP($B60,B!$C$5:$H$36,3,FALSE)))))))))</f>
        <v xml:space="preserve">   ---</v>
      </c>
      <c r="J61" s="14" t="str">
        <f>IF(OR($B61="P",$B61="",$B61="AC",$B61="NT",$B61="Pc",$B61="CT",$B60="NT"),"   ---",(IF(AND(OR($B59="NT",$B59=""),$B62="CT",NOT($B60="Ac"),NOT($B61="NMe")),10^(VLOOKUP($B61,B!$C$5:$H$36,5,FALSE)+VLOOKUP($B60,B!$C$5:$H$36,6,FALSE)+B!$H$33+B!$G$34),(IF(AND(OR($B59="NT",$B59=""),NOT($B60="Ac")),10^(VLOOKUP($B61,B!$C$5:$H$36,5,FALSE)+VLOOKUP($B60,B!$C$5:$H$36,6,FALSE)+B!$H$33),(IF(AND($B62="CT",NOT($B61="NMe")),10^(VLOOKUP($B61,B!$C$5:$H$36,5,FALSE)+VLOOKUP($B60,B!$C$5:$H$36,6,FALSE)+B!$G$34),10^(VLOOKUP($B61,B!$C$5:$H$36,5,FALSE)+VLOOKUP($B60,B!$C$5:$H$36,6,FALSE)))))))))</f>
        <v xml:space="preserve">   ---</v>
      </c>
      <c r="K61" s="5" t="str">
        <f t="shared" si="15"/>
        <v/>
      </c>
      <c r="L61" s="5" t="str">
        <f t="shared" si="16"/>
        <v/>
      </c>
      <c r="M61" s="5" t="str">
        <f t="shared" si="17"/>
        <v/>
      </c>
      <c r="N61" s="4"/>
      <c r="O61" s="4"/>
      <c r="P61" s="4"/>
      <c r="Q61" s="6"/>
      <c r="R61" s="6"/>
      <c r="S61" s="5"/>
      <c r="T61" s="5"/>
      <c r="U61" s="5"/>
      <c r="V61" s="5"/>
      <c r="W61" s="5"/>
    </row>
    <row r="62" spans="1:23" x14ac:dyDescent="0.25">
      <c r="A62" s="4">
        <f t="shared" si="14"/>
        <v>50</v>
      </c>
      <c r="B62" s="1"/>
      <c r="C62" s="7"/>
      <c r="D62" s="8" t="str">
        <f t="shared" si="9"/>
        <v/>
      </c>
      <c r="E62" s="6" t="str">
        <f t="shared" si="10"/>
        <v xml:space="preserve">   ---</v>
      </c>
      <c r="F62" s="6" t="str">
        <f t="shared" si="11"/>
        <v xml:space="preserve">   ---</v>
      </c>
      <c r="G62" s="5" t="str">
        <f t="shared" si="12"/>
        <v/>
      </c>
      <c r="H62" s="6" t="str">
        <f t="shared" si="13"/>
        <v/>
      </c>
      <c r="I62" s="14" t="str">
        <f>IF(OR($B62="P",$B62="",$B62="AC",$B62="NT",$B62="Pc",$B62="CT",$B61="NT"),"   ---",(IF(AND(OR($B60="NT",$B60=""),$B63="CT",NOT($B61="Ac"),NOT($B62="NMe")),10^(VLOOKUP($B62,B!$C$5:$H$36,2,FALSE)+VLOOKUP($B61,B!$C$5:$H$36,3,FALSE)+B!$E$33+B!$D$34),(IF(AND(OR($B60="NT",$B60=""),NOT($B61="Ac")),10^(VLOOKUP($B62,B!$C$5:$H$36,2,FALSE)+VLOOKUP($B61,B!$C$5:$H$36,3,FALSE)+B!$E$33),(IF(AND($B63="CT",NOT($B62="NMe")),10^(VLOOKUP($B62,B!$C$5:$H$36,2,FALSE)+VLOOKUP($B61,B!$C$5:$H$36,3,FALSE)+B!$D$34),10^(VLOOKUP($B62,B!$C$5:$H$36,2,FALSE)+VLOOKUP($B61,B!$C$5:$H$36,3,FALSE)))))))))</f>
        <v xml:space="preserve">   ---</v>
      </c>
      <c r="J62" s="14" t="str">
        <f>IF(OR($B62="P",$B62="",$B62="AC",$B62="NT",$B62="Pc",$B62="CT",$B61="NT"),"   ---",(IF(AND(OR($B60="NT",$B60=""),$B63="CT",NOT($B61="Ac"),NOT($B62="NMe")),10^(VLOOKUP($B62,B!$C$5:$H$36,5,FALSE)+VLOOKUP($B61,B!$C$5:$H$36,6,FALSE)+B!$H$33+B!$G$34),(IF(AND(OR($B60="NT",$B60=""),NOT($B61="Ac")),10^(VLOOKUP($B62,B!$C$5:$H$36,5,FALSE)+VLOOKUP($B61,B!$C$5:$H$36,6,FALSE)+B!$H$33),(IF(AND($B63="CT",NOT($B62="NMe")),10^(VLOOKUP($B62,B!$C$5:$H$36,5,FALSE)+VLOOKUP($B61,B!$C$5:$H$36,6,FALSE)+B!$G$34),10^(VLOOKUP($B62,B!$C$5:$H$36,5,FALSE)+VLOOKUP($B61,B!$C$5:$H$36,6,FALSE)))))))))</f>
        <v xml:space="preserve">   ---</v>
      </c>
      <c r="K62" s="5" t="str">
        <f t="shared" si="15"/>
        <v/>
      </c>
      <c r="L62" s="5" t="str">
        <f t="shared" si="16"/>
        <v/>
      </c>
      <c r="M62" s="5" t="str">
        <f t="shared" si="17"/>
        <v/>
      </c>
      <c r="N62" s="4"/>
      <c r="O62" s="4"/>
      <c r="P62" s="4"/>
      <c r="Q62" s="6"/>
      <c r="R62" s="6"/>
      <c r="S62" s="5"/>
      <c r="T62" s="5"/>
      <c r="U62" s="5"/>
      <c r="V62" s="5"/>
      <c r="W62" s="5"/>
    </row>
    <row r="63" spans="1:23" x14ac:dyDescent="0.25">
      <c r="A63" s="4">
        <f t="shared" si="14"/>
        <v>51</v>
      </c>
      <c r="B63" s="1"/>
      <c r="C63" s="7"/>
      <c r="D63" s="8" t="str">
        <f t="shared" si="9"/>
        <v/>
      </c>
      <c r="E63" s="6" t="str">
        <f t="shared" si="10"/>
        <v xml:space="preserve">   ---</v>
      </c>
      <c r="F63" s="6" t="str">
        <f t="shared" si="11"/>
        <v xml:space="preserve">   ---</v>
      </c>
      <c r="G63" s="5" t="str">
        <f t="shared" si="12"/>
        <v/>
      </c>
      <c r="H63" s="6" t="str">
        <f t="shared" si="13"/>
        <v/>
      </c>
      <c r="I63" s="14" t="str">
        <f>IF(OR($B63="P",$B63="",$B63="AC",$B63="NT",$B63="Pc",$B63="CT",$B62="NT"),"   ---",(IF(AND(OR($B61="NT",$B61=""),$B64="CT",NOT($B62="Ac"),NOT($B63="NMe")),10^(VLOOKUP($B63,B!$C$5:$H$36,2,FALSE)+VLOOKUP($B62,B!$C$5:$H$36,3,FALSE)+B!$E$33+B!$D$34),(IF(AND(OR($B61="NT",$B61=""),NOT($B62="Ac")),10^(VLOOKUP($B63,B!$C$5:$H$36,2,FALSE)+VLOOKUP($B62,B!$C$5:$H$36,3,FALSE)+B!$E$33),(IF(AND($B64="CT",NOT($B63="NMe")),10^(VLOOKUP($B63,B!$C$5:$H$36,2,FALSE)+VLOOKUP($B62,B!$C$5:$H$36,3,FALSE)+B!$D$34),10^(VLOOKUP($B63,B!$C$5:$H$36,2,FALSE)+VLOOKUP($B62,B!$C$5:$H$36,3,FALSE)))))))))</f>
        <v xml:space="preserve">   ---</v>
      </c>
      <c r="J63" s="14" t="str">
        <f>IF(OR($B63="P",$B63="",$B63="AC",$B63="NT",$B63="Pc",$B63="CT",$B62="NT"),"   ---",(IF(AND(OR($B61="NT",$B61=""),$B64="CT",NOT($B62="Ac"),NOT($B63="NMe")),10^(VLOOKUP($B63,B!$C$5:$H$36,5,FALSE)+VLOOKUP($B62,B!$C$5:$H$36,6,FALSE)+B!$H$33+B!$G$34),(IF(AND(OR($B61="NT",$B61=""),NOT($B62="Ac")),10^(VLOOKUP($B63,B!$C$5:$H$36,5,FALSE)+VLOOKUP($B62,B!$C$5:$H$36,6,FALSE)+B!$H$33),(IF(AND($B64="CT",NOT($B63="NMe")),10^(VLOOKUP($B63,B!$C$5:$H$36,5,FALSE)+VLOOKUP($B62,B!$C$5:$H$36,6,FALSE)+B!$G$34),10^(VLOOKUP($B63,B!$C$5:$H$36,5,FALSE)+VLOOKUP($B62,B!$C$5:$H$36,6,FALSE)))))))))</f>
        <v xml:space="preserve">   ---</v>
      </c>
      <c r="K63" s="5" t="str">
        <f t="shared" si="15"/>
        <v/>
      </c>
      <c r="L63" s="5" t="str">
        <f t="shared" si="16"/>
        <v/>
      </c>
      <c r="M63" s="5" t="str">
        <f t="shared" si="17"/>
        <v/>
      </c>
      <c r="N63" s="4"/>
      <c r="O63" s="4"/>
      <c r="P63" s="4"/>
      <c r="Q63" s="6"/>
      <c r="R63" s="6"/>
      <c r="S63" s="5"/>
      <c r="T63" s="5"/>
      <c r="U63" s="5"/>
      <c r="V63" s="5"/>
      <c r="W63" s="5"/>
    </row>
    <row r="64" spans="1:23" x14ac:dyDescent="0.25">
      <c r="A64" s="4">
        <f t="shared" si="14"/>
        <v>52</v>
      </c>
      <c r="B64" s="1"/>
      <c r="C64" s="7"/>
      <c r="D64" s="8" t="str">
        <f t="shared" si="9"/>
        <v/>
      </c>
      <c r="E64" s="6" t="str">
        <f t="shared" si="10"/>
        <v xml:space="preserve">   ---</v>
      </c>
      <c r="F64" s="6" t="str">
        <f t="shared" si="11"/>
        <v xml:space="preserve">   ---</v>
      </c>
      <c r="G64" s="5" t="str">
        <f t="shared" si="12"/>
        <v/>
      </c>
      <c r="H64" s="6" t="str">
        <f t="shared" si="13"/>
        <v/>
      </c>
      <c r="I64" s="14" t="str">
        <f>IF(OR($B64="P",$B64="",$B64="AC",$B64="NT",$B64="Pc",$B64="CT",$B63="NT"),"   ---",(IF(AND(OR($B62="NT",$B62=""),$B65="CT",NOT($B63="Ac"),NOT($B64="NMe")),10^(VLOOKUP($B64,B!$C$5:$H$36,2,FALSE)+VLOOKUP($B63,B!$C$5:$H$36,3,FALSE)+B!$E$33+B!$D$34),(IF(AND(OR($B62="NT",$B62=""),NOT($B63="Ac")),10^(VLOOKUP($B64,B!$C$5:$H$36,2,FALSE)+VLOOKUP($B63,B!$C$5:$H$36,3,FALSE)+B!$E$33),(IF(AND($B65="CT",NOT($B64="NMe")),10^(VLOOKUP($B64,B!$C$5:$H$36,2,FALSE)+VLOOKUP($B63,B!$C$5:$H$36,3,FALSE)+B!$D$34),10^(VLOOKUP($B64,B!$C$5:$H$36,2,FALSE)+VLOOKUP($B63,B!$C$5:$H$36,3,FALSE)))))))))</f>
        <v xml:space="preserve">   ---</v>
      </c>
      <c r="J64" s="14" t="str">
        <f>IF(OR($B64="P",$B64="",$B64="AC",$B64="NT",$B64="Pc",$B64="CT",$B63="NT"),"   ---",(IF(AND(OR($B62="NT",$B62=""),$B65="CT",NOT($B63="Ac"),NOT($B64="NMe")),10^(VLOOKUP($B64,B!$C$5:$H$36,5,FALSE)+VLOOKUP($B63,B!$C$5:$H$36,6,FALSE)+B!$H$33+B!$G$34),(IF(AND(OR($B62="NT",$B62=""),NOT($B63="Ac")),10^(VLOOKUP($B64,B!$C$5:$H$36,5,FALSE)+VLOOKUP($B63,B!$C$5:$H$36,6,FALSE)+B!$H$33),(IF(AND($B65="CT",NOT($B64="NMe")),10^(VLOOKUP($B64,B!$C$5:$H$36,5,FALSE)+VLOOKUP($B63,B!$C$5:$H$36,6,FALSE)+B!$G$34),10^(VLOOKUP($B64,B!$C$5:$H$36,5,FALSE)+VLOOKUP($B63,B!$C$5:$H$36,6,FALSE)))))))))</f>
        <v xml:space="preserve">   ---</v>
      </c>
      <c r="K64" s="5" t="str">
        <f t="shared" si="15"/>
        <v/>
      </c>
      <c r="L64" s="5" t="str">
        <f t="shared" si="16"/>
        <v/>
      </c>
      <c r="M64" s="5" t="str">
        <f t="shared" si="17"/>
        <v/>
      </c>
      <c r="N64" s="4"/>
      <c r="O64" s="4"/>
      <c r="P64" s="4"/>
      <c r="Q64" s="6"/>
      <c r="R64" s="6"/>
      <c r="S64" s="5"/>
      <c r="T64" s="5"/>
      <c r="U64" s="5"/>
      <c r="V64" s="5"/>
      <c r="W64" s="5"/>
    </row>
    <row r="65" spans="1:23" x14ac:dyDescent="0.25">
      <c r="A65" s="4">
        <f t="shared" si="14"/>
        <v>53</v>
      </c>
      <c r="B65" s="1"/>
      <c r="C65" s="7"/>
      <c r="D65" s="8" t="str">
        <f t="shared" si="9"/>
        <v/>
      </c>
      <c r="E65" s="6" t="str">
        <f t="shared" si="10"/>
        <v xml:space="preserve">   ---</v>
      </c>
      <c r="F65" s="6" t="str">
        <f t="shared" si="11"/>
        <v xml:space="preserve">   ---</v>
      </c>
      <c r="G65" s="5" t="str">
        <f t="shared" si="12"/>
        <v/>
      </c>
      <c r="H65" s="6" t="str">
        <f t="shared" si="13"/>
        <v/>
      </c>
      <c r="I65" s="14" t="str">
        <f>IF(OR($B65="P",$B65="",$B65="AC",$B65="NT",$B65="Pc",$B65="CT",$B64="NT"),"   ---",(IF(AND(OR($B63="NT",$B63=""),$B66="CT",NOT($B64="Ac"),NOT($B65="NMe")),10^(VLOOKUP($B65,B!$C$5:$H$36,2,FALSE)+VLOOKUP($B64,B!$C$5:$H$36,3,FALSE)+B!$E$33+B!$D$34),(IF(AND(OR($B63="NT",$B63=""),NOT($B64="Ac")),10^(VLOOKUP($B65,B!$C$5:$H$36,2,FALSE)+VLOOKUP($B64,B!$C$5:$H$36,3,FALSE)+B!$E$33),(IF(AND($B66="CT",NOT($B65="NMe")),10^(VLOOKUP($B65,B!$C$5:$H$36,2,FALSE)+VLOOKUP($B64,B!$C$5:$H$36,3,FALSE)+B!$D$34),10^(VLOOKUP($B65,B!$C$5:$H$36,2,FALSE)+VLOOKUP($B64,B!$C$5:$H$36,3,FALSE)))))))))</f>
        <v xml:space="preserve">   ---</v>
      </c>
      <c r="J65" s="14" t="str">
        <f>IF(OR($B65="P",$B65="",$B65="AC",$B65="NT",$B65="Pc",$B65="CT",$B64="NT"),"   ---",(IF(AND(OR($B63="NT",$B63=""),$B66="CT",NOT($B64="Ac"),NOT($B65="NMe")),10^(VLOOKUP($B65,B!$C$5:$H$36,5,FALSE)+VLOOKUP($B64,B!$C$5:$H$36,6,FALSE)+B!$H$33+B!$G$34),(IF(AND(OR($B63="NT",$B63=""),NOT($B64="Ac")),10^(VLOOKUP($B65,B!$C$5:$H$36,5,FALSE)+VLOOKUP($B64,B!$C$5:$H$36,6,FALSE)+B!$H$33),(IF(AND($B66="CT",NOT($B65="NMe")),10^(VLOOKUP($B65,B!$C$5:$H$36,5,FALSE)+VLOOKUP($B64,B!$C$5:$H$36,6,FALSE)+B!$G$34),10^(VLOOKUP($B65,B!$C$5:$H$36,5,FALSE)+VLOOKUP($B64,B!$C$5:$H$36,6,FALSE)))))))))</f>
        <v xml:space="preserve">   ---</v>
      </c>
      <c r="K65" s="5" t="str">
        <f t="shared" si="15"/>
        <v/>
      </c>
      <c r="L65" s="5" t="str">
        <f t="shared" si="16"/>
        <v/>
      </c>
      <c r="M65" s="5" t="str">
        <f t="shared" si="17"/>
        <v/>
      </c>
      <c r="N65" s="4"/>
      <c r="O65" s="4"/>
      <c r="P65" s="4"/>
      <c r="Q65" s="6"/>
      <c r="R65" s="6"/>
      <c r="S65" s="5"/>
      <c r="T65" s="5"/>
      <c r="U65" s="5"/>
      <c r="V65" s="5"/>
      <c r="W65" s="5"/>
    </row>
    <row r="66" spans="1:23" x14ac:dyDescent="0.25">
      <c r="A66" s="4">
        <f t="shared" si="14"/>
        <v>54</v>
      </c>
      <c r="B66" s="1"/>
      <c r="C66" s="7"/>
      <c r="D66" s="8" t="str">
        <f t="shared" si="9"/>
        <v/>
      </c>
      <c r="E66" s="6" t="str">
        <f t="shared" si="10"/>
        <v xml:space="preserve">   ---</v>
      </c>
      <c r="F66" s="6" t="str">
        <f t="shared" si="11"/>
        <v xml:space="preserve">   ---</v>
      </c>
      <c r="G66" s="5" t="str">
        <f t="shared" si="12"/>
        <v/>
      </c>
      <c r="H66" s="6" t="str">
        <f t="shared" si="13"/>
        <v/>
      </c>
      <c r="I66" s="14" t="str">
        <f>IF(OR($B66="P",$B66="",$B66="AC",$B66="NT",$B66="Pc",$B66="CT",$B65="NT"),"   ---",(IF(AND(OR($B64="NT",$B64=""),$B67="CT",NOT($B65="Ac"),NOT($B66="NMe")),10^(VLOOKUP($B66,B!$C$5:$H$36,2,FALSE)+VLOOKUP($B65,B!$C$5:$H$36,3,FALSE)+B!$E$33+B!$D$34),(IF(AND(OR($B64="NT",$B64=""),NOT($B65="Ac")),10^(VLOOKUP($B66,B!$C$5:$H$36,2,FALSE)+VLOOKUP($B65,B!$C$5:$H$36,3,FALSE)+B!$E$33),(IF(AND($B67="CT",NOT($B66="NMe")),10^(VLOOKUP($B66,B!$C$5:$H$36,2,FALSE)+VLOOKUP($B65,B!$C$5:$H$36,3,FALSE)+B!$D$34),10^(VLOOKUP($B66,B!$C$5:$H$36,2,FALSE)+VLOOKUP($B65,B!$C$5:$H$36,3,FALSE)))))))))</f>
        <v xml:space="preserve">   ---</v>
      </c>
      <c r="J66" s="14" t="str">
        <f>IF(OR($B66="P",$B66="",$B66="AC",$B66="NT",$B66="Pc",$B66="CT",$B65="NT"),"   ---",(IF(AND(OR($B64="NT",$B64=""),$B67="CT",NOT($B65="Ac"),NOT($B66="NMe")),10^(VLOOKUP($B66,B!$C$5:$H$36,5,FALSE)+VLOOKUP($B65,B!$C$5:$H$36,6,FALSE)+B!$H$33+B!$G$34),(IF(AND(OR($B64="NT",$B64=""),NOT($B65="Ac")),10^(VLOOKUP($B66,B!$C$5:$H$36,5,FALSE)+VLOOKUP($B65,B!$C$5:$H$36,6,FALSE)+B!$H$33),(IF(AND($B67="CT",NOT($B66="NMe")),10^(VLOOKUP($B66,B!$C$5:$H$36,5,FALSE)+VLOOKUP($B65,B!$C$5:$H$36,6,FALSE)+B!$G$34),10^(VLOOKUP($B66,B!$C$5:$H$36,5,FALSE)+VLOOKUP($B65,B!$C$5:$H$36,6,FALSE)))))))))</f>
        <v xml:space="preserve">   ---</v>
      </c>
      <c r="K66" s="5" t="str">
        <f t="shared" si="15"/>
        <v/>
      </c>
      <c r="L66" s="5" t="str">
        <f t="shared" si="16"/>
        <v/>
      </c>
      <c r="M66" s="5" t="str">
        <f t="shared" si="17"/>
        <v/>
      </c>
      <c r="N66" s="4"/>
      <c r="O66" s="4"/>
      <c r="P66" s="4"/>
      <c r="Q66" s="6"/>
      <c r="R66" s="6"/>
      <c r="S66" s="5"/>
      <c r="T66" s="5"/>
      <c r="U66" s="5"/>
      <c r="V66" s="5"/>
      <c r="W66" s="5"/>
    </row>
    <row r="67" spans="1:23" x14ac:dyDescent="0.25">
      <c r="A67" s="4">
        <f t="shared" si="14"/>
        <v>55</v>
      </c>
      <c r="B67" s="1"/>
      <c r="C67" s="7"/>
      <c r="D67" s="8" t="str">
        <f t="shared" si="9"/>
        <v/>
      </c>
      <c r="E67" s="6" t="str">
        <f t="shared" si="10"/>
        <v xml:space="preserve">   ---</v>
      </c>
      <c r="F67" s="6" t="str">
        <f t="shared" si="11"/>
        <v xml:space="preserve">   ---</v>
      </c>
      <c r="G67" s="5" t="str">
        <f t="shared" si="12"/>
        <v/>
      </c>
      <c r="H67" s="6" t="str">
        <f t="shared" si="13"/>
        <v/>
      </c>
      <c r="I67" s="14" t="str">
        <f>IF(OR($B67="P",$B67="",$B67="AC",$B67="NT",$B67="Pc",$B67="CT",$B66="NT"),"   ---",(IF(AND(OR($B65="NT",$B65=""),$B68="CT",NOT($B66="Ac"),NOT($B67="NMe")),10^(VLOOKUP($B67,B!$C$5:$H$36,2,FALSE)+VLOOKUP($B66,B!$C$5:$H$36,3,FALSE)+B!$E$33+B!$D$34),(IF(AND(OR($B65="NT",$B65=""),NOT($B66="Ac")),10^(VLOOKUP($B67,B!$C$5:$H$36,2,FALSE)+VLOOKUP($B66,B!$C$5:$H$36,3,FALSE)+B!$E$33),(IF(AND($B68="CT",NOT($B67="NMe")),10^(VLOOKUP($B67,B!$C$5:$H$36,2,FALSE)+VLOOKUP($B66,B!$C$5:$H$36,3,FALSE)+B!$D$34),10^(VLOOKUP($B67,B!$C$5:$H$36,2,FALSE)+VLOOKUP($B66,B!$C$5:$H$36,3,FALSE)))))))))</f>
        <v xml:space="preserve">   ---</v>
      </c>
      <c r="J67" s="14" t="str">
        <f>IF(OR($B67="P",$B67="",$B67="AC",$B67="NT",$B67="Pc",$B67="CT",$B66="NT"),"   ---",(IF(AND(OR($B65="NT",$B65=""),$B68="CT",NOT($B66="Ac"),NOT($B67="NMe")),10^(VLOOKUP($B67,B!$C$5:$H$36,5,FALSE)+VLOOKUP($B66,B!$C$5:$H$36,6,FALSE)+B!$H$33+B!$G$34),(IF(AND(OR($B65="NT",$B65=""),NOT($B66="Ac")),10^(VLOOKUP($B67,B!$C$5:$H$36,5,FALSE)+VLOOKUP($B66,B!$C$5:$H$36,6,FALSE)+B!$H$33),(IF(AND($B68="CT",NOT($B67="NMe")),10^(VLOOKUP($B67,B!$C$5:$H$36,5,FALSE)+VLOOKUP($B66,B!$C$5:$H$36,6,FALSE)+B!$G$34),10^(VLOOKUP($B67,B!$C$5:$H$36,5,FALSE)+VLOOKUP($B66,B!$C$5:$H$36,6,FALSE)))))))))</f>
        <v xml:space="preserve">   ---</v>
      </c>
      <c r="K67" s="5" t="str">
        <f t="shared" si="15"/>
        <v/>
      </c>
      <c r="L67" s="5" t="str">
        <f t="shared" si="16"/>
        <v/>
      </c>
      <c r="M67" s="5" t="str">
        <f t="shared" si="17"/>
        <v/>
      </c>
      <c r="N67" s="4"/>
      <c r="O67" s="4"/>
      <c r="P67" s="4"/>
      <c r="Q67" s="6"/>
      <c r="R67" s="6"/>
      <c r="S67" s="5"/>
      <c r="T67" s="5"/>
      <c r="U67" s="5"/>
      <c r="V67" s="5"/>
      <c r="W67" s="5"/>
    </row>
    <row r="68" spans="1:23" x14ac:dyDescent="0.25">
      <c r="A68" s="4">
        <f t="shared" si="14"/>
        <v>56</v>
      </c>
      <c r="B68" s="1"/>
      <c r="C68" s="7"/>
      <c r="D68" s="8" t="str">
        <f t="shared" si="9"/>
        <v/>
      </c>
      <c r="E68" s="6" t="str">
        <f t="shared" si="10"/>
        <v xml:space="preserve">   ---</v>
      </c>
      <c r="F68" s="6" t="str">
        <f t="shared" si="11"/>
        <v xml:space="preserve">   ---</v>
      </c>
      <c r="G68" s="5" t="str">
        <f t="shared" si="12"/>
        <v/>
      </c>
      <c r="H68" s="6" t="str">
        <f t="shared" si="13"/>
        <v/>
      </c>
      <c r="I68" s="14" t="str">
        <f>IF(OR($B68="P",$B68="",$B68="AC",$B68="NT",$B68="Pc",$B68="CT",$B67="NT"),"   ---",(IF(AND(OR($B66="NT",$B66=""),$B69="CT",NOT($B67="Ac"),NOT($B68="NMe")),10^(VLOOKUP($B68,B!$C$5:$H$36,2,FALSE)+VLOOKUP($B67,B!$C$5:$H$36,3,FALSE)+B!$E$33+B!$D$34),(IF(AND(OR($B66="NT",$B66=""),NOT($B67="Ac")),10^(VLOOKUP($B68,B!$C$5:$H$36,2,FALSE)+VLOOKUP($B67,B!$C$5:$H$36,3,FALSE)+B!$E$33),(IF(AND($B69="CT",NOT($B68="NMe")),10^(VLOOKUP($B68,B!$C$5:$H$36,2,FALSE)+VLOOKUP($B67,B!$C$5:$H$36,3,FALSE)+B!$D$34),10^(VLOOKUP($B68,B!$C$5:$H$36,2,FALSE)+VLOOKUP($B67,B!$C$5:$H$36,3,FALSE)))))))))</f>
        <v xml:space="preserve">   ---</v>
      </c>
      <c r="J68" s="14" t="str">
        <f>IF(OR($B68="P",$B68="",$B68="AC",$B68="NT",$B68="Pc",$B68="CT",$B67="NT"),"   ---",(IF(AND(OR($B66="NT",$B66=""),$B69="CT",NOT($B67="Ac"),NOT($B68="NMe")),10^(VLOOKUP($B68,B!$C$5:$H$36,5,FALSE)+VLOOKUP($B67,B!$C$5:$H$36,6,FALSE)+B!$H$33+B!$G$34),(IF(AND(OR($B66="NT",$B66=""),NOT($B67="Ac")),10^(VLOOKUP($B68,B!$C$5:$H$36,5,FALSE)+VLOOKUP($B67,B!$C$5:$H$36,6,FALSE)+B!$H$33),(IF(AND($B69="CT",NOT($B68="NMe")),10^(VLOOKUP($B68,B!$C$5:$H$36,5,FALSE)+VLOOKUP($B67,B!$C$5:$H$36,6,FALSE)+B!$G$34),10^(VLOOKUP($B68,B!$C$5:$H$36,5,FALSE)+VLOOKUP($B67,B!$C$5:$H$36,6,FALSE)))))))))</f>
        <v xml:space="preserve">   ---</v>
      </c>
      <c r="K68" s="5" t="str">
        <f t="shared" si="15"/>
        <v/>
      </c>
      <c r="L68" s="5" t="str">
        <f t="shared" si="16"/>
        <v/>
      </c>
      <c r="M68" s="5" t="str">
        <f t="shared" si="17"/>
        <v/>
      </c>
      <c r="N68" s="4"/>
      <c r="O68" s="4"/>
      <c r="P68" s="4"/>
      <c r="Q68" s="6"/>
      <c r="R68" s="6"/>
      <c r="S68" s="5"/>
      <c r="T68" s="5"/>
      <c r="U68" s="5"/>
      <c r="V68" s="5"/>
      <c r="W68" s="5"/>
    </row>
    <row r="69" spans="1:23" x14ac:dyDescent="0.25">
      <c r="A69" s="4">
        <f t="shared" si="14"/>
        <v>57</v>
      </c>
      <c r="B69" s="1"/>
      <c r="C69" s="7"/>
      <c r="D69" s="8" t="str">
        <f t="shared" si="9"/>
        <v/>
      </c>
      <c r="E69" s="6" t="str">
        <f t="shared" si="10"/>
        <v xml:space="preserve">   ---</v>
      </c>
      <c r="F69" s="6" t="str">
        <f t="shared" si="11"/>
        <v xml:space="preserve">   ---</v>
      </c>
      <c r="G69" s="5" t="str">
        <f t="shared" si="12"/>
        <v/>
      </c>
      <c r="H69" s="6" t="str">
        <f t="shared" si="13"/>
        <v/>
      </c>
      <c r="I69" s="14" t="str">
        <f>IF(OR($B69="P",$B69="",$B69="AC",$B69="NT",$B69="Pc",$B69="CT",$B68="NT"),"   ---",(IF(AND(OR($B67="NT",$B67=""),$B70="CT",NOT($B68="Ac"),NOT($B69="NMe")),10^(VLOOKUP($B69,B!$C$5:$H$36,2,FALSE)+VLOOKUP($B68,B!$C$5:$H$36,3,FALSE)+B!$E$33+B!$D$34),(IF(AND(OR($B67="NT",$B67=""),NOT($B68="Ac")),10^(VLOOKUP($B69,B!$C$5:$H$36,2,FALSE)+VLOOKUP($B68,B!$C$5:$H$36,3,FALSE)+B!$E$33),(IF(AND($B70="CT",NOT($B69="NMe")),10^(VLOOKUP($B69,B!$C$5:$H$36,2,FALSE)+VLOOKUP($B68,B!$C$5:$H$36,3,FALSE)+B!$D$34),10^(VLOOKUP($B69,B!$C$5:$H$36,2,FALSE)+VLOOKUP($B68,B!$C$5:$H$36,3,FALSE)))))))))</f>
        <v xml:space="preserve">   ---</v>
      </c>
      <c r="J69" s="14" t="str">
        <f>IF(OR($B69="P",$B69="",$B69="AC",$B69="NT",$B69="Pc",$B69="CT",$B68="NT"),"   ---",(IF(AND(OR($B67="NT",$B67=""),$B70="CT",NOT($B68="Ac"),NOT($B69="NMe")),10^(VLOOKUP($B69,B!$C$5:$H$36,5,FALSE)+VLOOKUP($B68,B!$C$5:$H$36,6,FALSE)+B!$H$33+B!$G$34),(IF(AND(OR($B67="NT",$B67=""),NOT($B68="Ac")),10^(VLOOKUP($B69,B!$C$5:$H$36,5,FALSE)+VLOOKUP($B68,B!$C$5:$H$36,6,FALSE)+B!$H$33),(IF(AND($B70="CT",NOT($B69="NMe")),10^(VLOOKUP($B69,B!$C$5:$H$36,5,FALSE)+VLOOKUP($B68,B!$C$5:$H$36,6,FALSE)+B!$G$34),10^(VLOOKUP($B69,B!$C$5:$H$36,5,FALSE)+VLOOKUP($B68,B!$C$5:$H$36,6,FALSE)))))))))</f>
        <v xml:space="preserve">   ---</v>
      </c>
      <c r="K69" s="5" t="str">
        <f t="shared" si="15"/>
        <v/>
      </c>
      <c r="L69" s="5" t="str">
        <f t="shared" si="16"/>
        <v/>
      </c>
      <c r="M69" s="5" t="str">
        <f t="shared" si="17"/>
        <v/>
      </c>
      <c r="N69" s="4"/>
      <c r="O69" s="4"/>
      <c r="P69" s="4"/>
      <c r="Q69" s="6"/>
      <c r="R69" s="6"/>
      <c r="S69" s="5"/>
      <c r="T69" s="5"/>
      <c r="U69" s="5"/>
      <c r="V69" s="5"/>
      <c r="W69" s="5"/>
    </row>
    <row r="70" spans="1:23" x14ac:dyDescent="0.25">
      <c r="A70" s="4">
        <f t="shared" si="14"/>
        <v>58</v>
      </c>
      <c r="B70" s="1"/>
      <c r="C70" s="7"/>
      <c r="D70" s="8" t="str">
        <f t="shared" si="9"/>
        <v/>
      </c>
      <c r="E70" s="6" t="str">
        <f t="shared" si="10"/>
        <v xml:space="preserve">   ---</v>
      </c>
      <c r="F70" s="6" t="str">
        <f t="shared" si="11"/>
        <v xml:space="preserve">   ---</v>
      </c>
      <c r="G70" s="5" t="str">
        <f t="shared" si="12"/>
        <v/>
      </c>
      <c r="H70" s="6" t="str">
        <f t="shared" si="13"/>
        <v/>
      </c>
      <c r="I70" s="14" t="str">
        <f>IF(OR($B70="P",$B70="",$B70="AC",$B70="NT",$B70="Pc",$B70="CT",$B69="NT"),"   ---",(IF(AND(OR($B68="NT",$B68=""),$B71="CT",NOT($B69="Ac"),NOT($B70="NMe")),10^(VLOOKUP($B70,B!$C$5:$H$36,2,FALSE)+VLOOKUP($B69,B!$C$5:$H$36,3,FALSE)+B!$E$33+B!$D$34),(IF(AND(OR($B68="NT",$B68=""),NOT($B69="Ac")),10^(VLOOKUP($B70,B!$C$5:$H$36,2,FALSE)+VLOOKUP($B69,B!$C$5:$H$36,3,FALSE)+B!$E$33),(IF(AND($B71="CT",NOT($B70="NMe")),10^(VLOOKUP($B70,B!$C$5:$H$36,2,FALSE)+VLOOKUP($B69,B!$C$5:$H$36,3,FALSE)+B!$D$34),10^(VLOOKUP($B70,B!$C$5:$H$36,2,FALSE)+VLOOKUP($B69,B!$C$5:$H$36,3,FALSE)))))))))</f>
        <v xml:space="preserve">   ---</v>
      </c>
      <c r="J70" s="14" t="str">
        <f>IF(OR($B70="P",$B70="",$B70="AC",$B70="NT",$B70="Pc",$B70="CT",$B69="NT"),"   ---",(IF(AND(OR($B68="NT",$B68=""),$B71="CT",NOT($B69="Ac"),NOT($B70="NMe")),10^(VLOOKUP($B70,B!$C$5:$H$36,5,FALSE)+VLOOKUP($B69,B!$C$5:$H$36,6,FALSE)+B!$H$33+B!$G$34),(IF(AND(OR($B68="NT",$B68=""),NOT($B69="Ac")),10^(VLOOKUP($B70,B!$C$5:$H$36,5,FALSE)+VLOOKUP($B69,B!$C$5:$H$36,6,FALSE)+B!$H$33),(IF(AND($B71="CT",NOT($B70="NMe")),10^(VLOOKUP($B70,B!$C$5:$H$36,5,FALSE)+VLOOKUP($B69,B!$C$5:$H$36,6,FALSE)+B!$G$34),10^(VLOOKUP($B70,B!$C$5:$H$36,5,FALSE)+VLOOKUP($B69,B!$C$5:$H$36,6,FALSE)))))))))</f>
        <v xml:space="preserve">   ---</v>
      </c>
      <c r="K70" s="5" t="str">
        <f t="shared" si="15"/>
        <v/>
      </c>
      <c r="L70" s="5" t="str">
        <f t="shared" si="16"/>
        <v/>
      </c>
      <c r="M70" s="5" t="str">
        <f t="shared" si="17"/>
        <v/>
      </c>
      <c r="N70" s="4"/>
      <c r="O70" s="4"/>
      <c r="P70" s="4"/>
      <c r="Q70" s="6"/>
      <c r="R70" s="6"/>
      <c r="S70" s="5"/>
      <c r="T70" s="5"/>
      <c r="U70" s="5"/>
      <c r="V70" s="5"/>
      <c r="W70" s="5"/>
    </row>
    <row r="71" spans="1:23" x14ac:dyDescent="0.25">
      <c r="A71" s="4">
        <f t="shared" si="14"/>
        <v>59</v>
      </c>
      <c r="B71" s="1"/>
      <c r="C71" s="7"/>
      <c r="D71" s="8" t="str">
        <f t="shared" si="9"/>
        <v/>
      </c>
      <c r="E71" s="6" t="str">
        <f t="shared" si="10"/>
        <v xml:space="preserve">   ---</v>
      </c>
      <c r="F71" s="6" t="str">
        <f t="shared" si="11"/>
        <v xml:space="preserve">   ---</v>
      </c>
      <c r="G71" s="5" t="str">
        <f t="shared" si="12"/>
        <v/>
      </c>
      <c r="H71" s="6" t="str">
        <f t="shared" si="13"/>
        <v/>
      </c>
      <c r="I71" s="14" t="str">
        <f>IF(OR($B71="P",$B71="",$B71="AC",$B71="NT",$B71="Pc",$B71="CT",$B70="NT"),"   ---",(IF(AND(OR($B69="NT",$B69=""),$B72="CT",NOT($B70="Ac"),NOT($B71="NMe")),10^(VLOOKUP($B71,B!$C$5:$H$36,2,FALSE)+VLOOKUP($B70,B!$C$5:$H$36,3,FALSE)+B!$E$33+B!$D$34),(IF(AND(OR($B69="NT",$B69=""),NOT($B70="Ac")),10^(VLOOKUP($B71,B!$C$5:$H$36,2,FALSE)+VLOOKUP($B70,B!$C$5:$H$36,3,FALSE)+B!$E$33),(IF(AND($B72="CT",NOT($B71="NMe")),10^(VLOOKUP($B71,B!$C$5:$H$36,2,FALSE)+VLOOKUP($B70,B!$C$5:$H$36,3,FALSE)+B!$D$34),10^(VLOOKUP($B71,B!$C$5:$H$36,2,FALSE)+VLOOKUP($B70,B!$C$5:$H$36,3,FALSE)))))))))</f>
        <v xml:space="preserve">   ---</v>
      </c>
      <c r="J71" s="14" t="str">
        <f>IF(OR($B71="P",$B71="",$B71="AC",$B71="NT",$B71="Pc",$B71="CT",$B70="NT"),"   ---",(IF(AND(OR($B69="NT",$B69=""),$B72="CT",NOT($B70="Ac"),NOT($B71="NMe")),10^(VLOOKUP($B71,B!$C$5:$H$36,5,FALSE)+VLOOKUP($B70,B!$C$5:$H$36,6,FALSE)+B!$H$33+B!$G$34),(IF(AND(OR($B69="NT",$B69=""),NOT($B70="Ac")),10^(VLOOKUP($B71,B!$C$5:$H$36,5,FALSE)+VLOOKUP($B70,B!$C$5:$H$36,6,FALSE)+B!$H$33),(IF(AND($B72="CT",NOT($B71="NMe")),10^(VLOOKUP($B71,B!$C$5:$H$36,5,FALSE)+VLOOKUP($B70,B!$C$5:$H$36,6,FALSE)+B!$G$34),10^(VLOOKUP($B71,B!$C$5:$H$36,5,FALSE)+VLOOKUP($B70,B!$C$5:$H$36,6,FALSE)))))))))</f>
        <v xml:space="preserve">   ---</v>
      </c>
      <c r="K71" s="5" t="str">
        <f t="shared" si="15"/>
        <v/>
      </c>
      <c r="L71" s="5" t="str">
        <f t="shared" si="16"/>
        <v/>
      </c>
      <c r="M71" s="5" t="str">
        <f t="shared" si="17"/>
        <v/>
      </c>
      <c r="N71" s="4"/>
      <c r="O71" s="4"/>
      <c r="P71" s="4"/>
      <c r="Q71" s="6"/>
      <c r="R71" s="6"/>
      <c r="S71" s="5"/>
      <c r="T71" s="5"/>
      <c r="U71" s="5"/>
      <c r="V71" s="5"/>
      <c r="W71" s="5"/>
    </row>
    <row r="72" spans="1:23" x14ac:dyDescent="0.25">
      <c r="A72" s="4">
        <f t="shared" si="14"/>
        <v>60</v>
      </c>
      <c r="B72" s="1"/>
      <c r="C72" s="7"/>
      <c r="D72" s="8" t="str">
        <f t="shared" si="9"/>
        <v/>
      </c>
      <c r="E72" s="6" t="str">
        <f t="shared" si="10"/>
        <v xml:space="preserve">   ---</v>
      </c>
      <c r="F72" s="6" t="str">
        <f t="shared" si="11"/>
        <v xml:space="preserve">   ---</v>
      </c>
      <c r="G72" s="5" t="str">
        <f t="shared" si="12"/>
        <v/>
      </c>
      <c r="H72" s="6" t="str">
        <f t="shared" si="13"/>
        <v/>
      </c>
      <c r="I72" s="14" t="str">
        <f>IF(OR($B72="P",$B72="",$B72="AC",$B72="NT",$B72="Pc",$B72="CT",$B71="NT"),"   ---",(IF(AND(OR($B70="NT",$B70=""),$B73="CT",NOT($B71="Ac"),NOT($B72="NMe")),10^(VLOOKUP($B72,B!$C$5:$H$36,2,FALSE)+VLOOKUP($B71,B!$C$5:$H$36,3,FALSE)+B!$E$33+B!$D$34),(IF(AND(OR($B70="NT",$B70=""),NOT($B71="Ac")),10^(VLOOKUP($B72,B!$C$5:$H$36,2,FALSE)+VLOOKUP($B71,B!$C$5:$H$36,3,FALSE)+B!$E$33),(IF(AND($B73="CT",NOT($B72="NMe")),10^(VLOOKUP($B72,B!$C$5:$H$36,2,FALSE)+VLOOKUP($B71,B!$C$5:$H$36,3,FALSE)+B!$D$34),10^(VLOOKUP($B72,B!$C$5:$H$36,2,FALSE)+VLOOKUP($B71,B!$C$5:$H$36,3,FALSE)))))))))</f>
        <v xml:space="preserve">   ---</v>
      </c>
      <c r="J72" s="14" t="str">
        <f>IF(OR($B72="P",$B72="",$B72="AC",$B72="NT",$B72="Pc",$B72="CT",$B71="NT"),"   ---",(IF(AND(OR($B70="NT",$B70=""),$B73="CT",NOT($B71="Ac"),NOT($B72="NMe")),10^(VLOOKUP($B72,B!$C$5:$H$36,5,FALSE)+VLOOKUP($B71,B!$C$5:$H$36,6,FALSE)+B!$H$33+B!$G$34),(IF(AND(OR($B70="NT",$B70=""),NOT($B71="Ac")),10^(VLOOKUP($B72,B!$C$5:$H$36,5,FALSE)+VLOOKUP($B71,B!$C$5:$H$36,6,FALSE)+B!$H$33),(IF(AND($B73="CT",NOT($B72="NMe")),10^(VLOOKUP($B72,B!$C$5:$H$36,5,FALSE)+VLOOKUP($B71,B!$C$5:$H$36,6,FALSE)+B!$G$34),10^(VLOOKUP($B72,B!$C$5:$H$36,5,FALSE)+VLOOKUP($B71,B!$C$5:$H$36,6,FALSE)))))))))</f>
        <v xml:space="preserve">   ---</v>
      </c>
      <c r="K72" s="5" t="str">
        <f t="shared" si="15"/>
        <v/>
      </c>
      <c r="L72" s="5" t="str">
        <f t="shared" si="16"/>
        <v/>
      </c>
      <c r="M72" s="5" t="str">
        <f t="shared" si="17"/>
        <v/>
      </c>
      <c r="N72" s="4"/>
      <c r="O72" s="4"/>
      <c r="P72" s="4"/>
      <c r="Q72" s="6"/>
      <c r="R72" s="6"/>
      <c r="S72" s="5"/>
      <c r="T72" s="5"/>
      <c r="U72" s="5"/>
      <c r="V72" s="5"/>
      <c r="W72" s="5"/>
    </row>
    <row r="73" spans="1:23" x14ac:dyDescent="0.25">
      <c r="A73" s="4">
        <f t="shared" si="14"/>
        <v>61</v>
      </c>
      <c r="B73" s="1"/>
      <c r="C73" s="7"/>
      <c r="D73" s="8" t="str">
        <f t="shared" si="9"/>
        <v/>
      </c>
      <c r="E73" s="6" t="str">
        <f t="shared" si="10"/>
        <v xml:space="preserve">   ---</v>
      </c>
      <c r="F73" s="6" t="str">
        <f t="shared" si="11"/>
        <v xml:space="preserve">   ---</v>
      </c>
      <c r="G73" s="5" t="str">
        <f t="shared" si="12"/>
        <v/>
      </c>
      <c r="H73" s="6" t="str">
        <f t="shared" si="13"/>
        <v/>
      </c>
      <c r="I73" s="14" t="str">
        <f>IF(OR($B73="P",$B73="",$B73="AC",$B73="NT",$B73="Pc",$B73="CT",$B72="NT"),"   ---",(IF(AND(OR($B71="NT",$B71=""),$B74="CT",NOT($B72="Ac"),NOT($B73="NMe")),10^(VLOOKUP($B73,B!$C$5:$H$36,2,FALSE)+VLOOKUP($B72,B!$C$5:$H$36,3,FALSE)+B!$E$33+B!$D$34),(IF(AND(OR($B71="NT",$B71=""),NOT($B72="Ac")),10^(VLOOKUP($B73,B!$C$5:$H$36,2,FALSE)+VLOOKUP($B72,B!$C$5:$H$36,3,FALSE)+B!$E$33),(IF(AND($B74="CT",NOT($B73="NMe")),10^(VLOOKUP($B73,B!$C$5:$H$36,2,FALSE)+VLOOKUP($B72,B!$C$5:$H$36,3,FALSE)+B!$D$34),10^(VLOOKUP($B73,B!$C$5:$H$36,2,FALSE)+VLOOKUP($B72,B!$C$5:$H$36,3,FALSE)))))))))</f>
        <v xml:space="preserve">   ---</v>
      </c>
      <c r="J73" s="14" t="str">
        <f>IF(OR($B73="P",$B73="",$B73="AC",$B73="NT",$B73="Pc",$B73="CT",$B72="NT"),"   ---",(IF(AND(OR($B71="NT",$B71=""),$B74="CT",NOT($B72="Ac"),NOT($B73="NMe")),10^(VLOOKUP($B73,B!$C$5:$H$36,5,FALSE)+VLOOKUP($B72,B!$C$5:$H$36,6,FALSE)+B!$H$33+B!$G$34),(IF(AND(OR($B71="NT",$B71=""),NOT($B72="Ac")),10^(VLOOKUP($B73,B!$C$5:$H$36,5,FALSE)+VLOOKUP($B72,B!$C$5:$H$36,6,FALSE)+B!$H$33),(IF(AND($B74="CT",NOT($B73="NMe")),10^(VLOOKUP($B73,B!$C$5:$H$36,5,FALSE)+VLOOKUP($B72,B!$C$5:$H$36,6,FALSE)+B!$G$34),10^(VLOOKUP($B73,B!$C$5:$H$36,5,FALSE)+VLOOKUP($B72,B!$C$5:$H$36,6,FALSE)))))))))</f>
        <v xml:space="preserve">   ---</v>
      </c>
      <c r="K73" s="5" t="str">
        <f t="shared" si="15"/>
        <v/>
      </c>
      <c r="L73" s="5" t="str">
        <f t="shared" si="16"/>
        <v/>
      </c>
      <c r="M73" s="5" t="str">
        <f t="shared" si="17"/>
        <v/>
      </c>
      <c r="N73" s="4"/>
      <c r="O73" s="4"/>
      <c r="P73" s="4"/>
      <c r="Q73" s="6"/>
      <c r="R73" s="6"/>
      <c r="S73" s="5"/>
      <c r="T73" s="5"/>
      <c r="U73" s="5"/>
      <c r="V73" s="5"/>
      <c r="W73" s="5"/>
    </row>
    <row r="74" spans="1:23" x14ac:dyDescent="0.25">
      <c r="A74" s="4">
        <f t="shared" si="14"/>
        <v>62</v>
      </c>
      <c r="B74" s="1"/>
      <c r="C74" s="7"/>
      <c r="D74" s="8" t="str">
        <f t="shared" si="9"/>
        <v/>
      </c>
      <c r="E74" s="6" t="str">
        <f t="shared" si="10"/>
        <v xml:space="preserve">   ---</v>
      </c>
      <c r="F74" s="6" t="str">
        <f t="shared" si="11"/>
        <v xml:space="preserve">   ---</v>
      </c>
      <c r="G74" s="5" t="str">
        <f t="shared" si="12"/>
        <v/>
      </c>
      <c r="H74" s="6" t="str">
        <f t="shared" si="13"/>
        <v/>
      </c>
      <c r="I74" s="14" t="str">
        <f>IF(OR($B74="P",$B74="",$B74="AC",$B74="NT",$B74="Pc",$B74="CT",$B73="NT"),"   ---",(IF(AND(OR($B72="NT",$B72=""),$B75="CT",NOT($B73="Ac"),NOT($B74="NMe")),10^(VLOOKUP($B74,B!$C$5:$H$36,2,FALSE)+VLOOKUP($B73,B!$C$5:$H$36,3,FALSE)+B!$E$33+B!$D$34),(IF(AND(OR($B72="NT",$B72=""),NOT($B73="Ac")),10^(VLOOKUP($B74,B!$C$5:$H$36,2,FALSE)+VLOOKUP($B73,B!$C$5:$H$36,3,FALSE)+B!$E$33),(IF(AND($B75="CT",NOT($B74="NMe")),10^(VLOOKUP($B74,B!$C$5:$H$36,2,FALSE)+VLOOKUP($B73,B!$C$5:$H$36,3,FALSE)+B!$D$34),10^(VLOOKUP($B74,B!$C$5:$H$36,2,FALSE)+VLOOKUP($B73,B!$C$5:$H$36,3,FALSE)))))))))</f>
        <v xml:space="preserve">   ---</v>
      </c>
      <c r="J74" s="14" t="str">
        <f>IF(OR($B74="P",$B74="",$B74="AC",$B74="NT",$B74="Pc",$B74="CT",$B73="NT"),"   ---",(IF(AND(OR($B72="NT",$B72=""),$B75="CT",NOT($B73="Ac"),NOT($B74="NMe")),10^(VLOOKUP($B74,B!$C$5:$H$36,5,FALSE)+VLOOKUP($B73,B!$C$5:$H$36,6,FALSE)+B!$H$33+B!$G$34),(IF(AND(OR($B72="NT",$B72=""),NOT($B73="Ac")),10^(VLOOKUP($B74,B!$C$5:$H$36,5,FALSE)+VLOOKUP($B73,B!$C$5:$H$36,6,FALSE)+B!$H$33),(IF(AND($B75="CT",NOT($B74="NMe")),10^(VLOOKUP($B74,B!$C$5:$H$36,5,FALSE)+VLOOKUP($B73,B!$C$5:$H$36,6,FALSE)+B!$G$34),10^(VLOOKUP($B74,B!$C$5:$H$36,5,FALSE)+VLOOKUP($B73,B!$C$5:$H$36,6,FALSE)))))))))</f>
        <v xml:space="preserve">   ---</v>
      </c>
      <c r="K74" s="5" t="str">
        <f t="shared" si="15"/>
        <v/>
      </c>
      <c r="L74" s="5" t="str">
        <f t="shared" si="16"/>
        <v/>
      </c>
      <c r="M74" s="5" t="str">
        <f t="shared" si="17"/>
        <v/>
      </c>
      <c r="N74" s="4"/>
      <c r="O74" s="4"/>
      <c r="P74" s="4"/>
      <c r="Q74" s="6"/>
      <c r="R74" s="6"/>
      <c r="S74" s="5"/>
      <c r="T74" s="5"/>
      <c r="U74" s="5"/>
      <c r="V74" s="5"/>
      <c r="W74" s="5"/>
    </row>
    <row r="75" spans="1:23" x14ac:dyDescent="0.25">
      <c r="A75" s="4">
        <f t="shared" si="14"/>
        <v>63</v>
      </c>
      <c r="B75" s="1"/>
      <c r="C75" s="7"/>
      <c r="D75" s="8" t="str">
        <f t="shared" ref="D75:D106" si="18">IF(OR(OR(OR(OR(OR(OR($B75="",$B75="P"),$B75="Pc"),$B75="Ac"),$B75="NT"),$B75="Nt"),$B74=""),"",IF($B$4="min",($K75+$L75+$M75)*60,IF($B$4="hr",3600*($K75+$L75+$M75),$K75+$L75+$M75)))</f>
        <v/>
      </c>
      <c r="E75" s="6" t="str">
        <f t="shared" ref="E75:E106" si="19">IF(OR(OR($B$4="hr",$B$4="s"),$B$4="min"),IF($C75="","   ---",($D75/$C75)),"   ?")</f>
        <v xml:space="preserve">   ---</v>
      </c>
      <c r="F75" s="6" t="str">
        <f t="shared" ref="F75:F106" si="20">IF(OR(OR($B$4="hr",$B$4="s"),$B$4="min"),IF($C75="","   ---",LOG($D75/$C75)),"   ?")</f>
        <v xml:space="preserve">   ---</v>
      </c>
      <c r="G75" s="5" t="str">
        <f t="shared" ref="G75:G106" si="21">IF(OR(OR($B$4="hr",$B$4="s"),$B$4="min"),IF($C75="","",$C75/($D75-$C75)),"   ?")</f>
        <v/>
      </c>
      <c r="H75" s="6" t="str">
        <f t="shared" ref="H75:H106" si="22">IF($G75="","",IF($G75="   ?","   ?",-1*$Q$15*$B$3*LN($G75)/1000))</f>
        <v/>
      </c>
      <c r="I75" s="14" t="str">
        <f>IF(OR($B75="P",$B75="",$B75="AC",$B75="NT",$B75="Pc",$B75="CT",$B74="NT"),"   ---",(IF(AND(OR($B73="NT",$B73=""),$B76="CT",NOT($B74="Ac"),NOT($B75="NMe")),10^(VLOOKUP($B75,B!$C$5:$H$36,2,FALSE)+VLOOKUP($B74,B!$C$5:$H$36,3,FALSE)+B!$E$33+B!$D$34),(IF(AND(OR($B73="NT",$B73=""),NOT($B74="Ac")),10^(VLOOKUP($B75,B!$C$5:$H$36,2,FALSE)+VLOOKUP($B74,B!$C$5:$H$36,3,FALSE)+B!$E$33),(IF(AND($B76="CT",NOT($B75="NMe")),10^(VLOOKUP($B75,B!$C$5:$H$36,2,FALSE)+VLOOKUP($B74,B!$C$5:$H$36,3,FALSE)+B!$D$34),10^(VLOOKUP($B75,B!$C$5:$H$36,2,FALSE)+VLOOKUP($B74,B!$C$5:$H$36,3,FALSE)))))))))</f>
        <v xml:space="preserve">   ---</v>
      </c>
      <c r="J75" s="14" t="str">
        <f>IF(OR($B75="P",$B75="",$B75="AC",$B75="NT",$B75="Pc",$B75="CT",$B74="NT"),"   ---",(IF(AND(OR($B73="NT",$B73=""),$B76="CT",NOT($B74="Ac"),NOT($B75="NMe")),10^(VLOOKUP($B75,B!$C$5:$H$36,5,FALSE)+VLOOKUP($B74,B!$C$5:$H$36,6,FALSE)+B!$H$33+B!$G$34),(IF(AND(OR($B73="NT",$B73=""),NOT($B74="Ac")),10^(VLOOKUP($B75,B!$C$5:$H$36,5,FALSE)+VLOOKUP($B74,B!$C$5:$H$36,6,FALSE)+B!$H$33),(IF(AND($B76="CT",NOT($B75="NMe")),10^(VLOOKUP($B75,B!$C$5:$H$36,5,FALSE)+VLOOKUP($B74,B!$C$5:$H$36,6,FALSE)+B!$G$34),10^(VLOOKUP($B75,B!$C$5:$H$36,5,FALSE)+VLOOKUP($B74,B!$C$5:$H$36,6,FALSE)))))))))</f>
        <v xml:space="preserve">   ---</v>
      </c>
      <c r="K75" s="5" t="str">
        <f t="shared" si="15"/>
        <v/>
      </c>
      <c r="L75" s="5" t="str">
        <f t="shared" si="16"/>
        <v/>
      </c>
      <c r="M75" s="5" t="str">
        <f t="shared" si="17"/>
        <v/>
      </c>
      <c r="N75" s="4"/>
      <c r="O75" s="4"/>
      <c r="P75" s="4"/>
      <c r="Q75" s="6"/>
      <c r="R75" s="6"/>
      <c r="S75" s="5"/>
      <c r="T75" s="5"/>
      <c r="U75" s="5"/>
      <c r="V75" s="5"/>
      <c r="W75" s="5"/>
    </row>
    <row r="76" spans="1:23" x14ac:dyDescent="0.25">
      <c r="A76" s="4">
        <f t="shared" ref="A76:A107" si="23">$A75+1</f>
        <v>64</v>
      </c>
      <c r="B76" s="1"/>
      <c r="C76" s="7"/>
      <c r="D76" s="8" t="str">
        <f t="shared" si="18"/>
        <v/>
      </c>
      <c r="E76" s="6" t="str">
        <f t="shared" si="19"/>
        <v xml:space="preserve">   ---</v>
      </c>
      <c r="F76" s="6" t="str">
        <f t="shared" si="20"/>
        <v xml:space="preserve">   ---</v>
      </c>
      <c r="G76" s="5" t="str">
        <f t="shared" si="21"/>
        <v/>
      </c>
      <c r="H76" s="6" t="str">
        <f t="shared" si="22"/>
        <v/>
      </c>
      <c r="I76" s="14" t="str">
        <f>IF(OR($B76="P",$B76="",$B76="AC",$B76="NT",$B76="Pc",$B76="CT",$B75="NT"),"   ---",(IF(AND(OR($B74="NT",$B74=""),$B77="CT",NOT($B75="Ac"),NOT($B76="NMe")),10^(VLOOKUP($B76,B!$C$5:$H$36,2,FALSE)+VLOOKUP($B75,B!$C$5:$H$36,3,FALSE)+B!$E$33+B!$D$34),(IF(AND(OR($B74="NT",$B74=""),NOT($B75="Ac")),10^(VLOOKUP($B76,B!$C$5:$H$36,2,FALSE)+VLOOKUP($B75,B!$C$5:$H$36,3,FALSE)+B!$E$33),(IF(AND($B77="CT",NOT($B76="NMe")),10^(VLOOKUP($B76,B!$C$5:$H$36,2,FALSE)+VLOOKUP($B75,B!$C$5:$H$36,3,FALSE)+B!$D$34),10^(VLOOKUP($B76,B!$C$5:$H$36,2,FALSE)+VLOOKUP($B75,B!$C$5:$H$36,3,FALSE)))))))))</f>
        <v xml:space="preserve">   ---</v>
      </c>
      <c r="J76" s="14" t="str">
        <f>IF(OR($B76="P",$B76="",$B76="AC",$B76="NT",$B76="Pc",$B76="CT",$B75="NT"),"   ---",(IF(AND(OR($B74="NT",$B74=""),$B77="CT",NOT($B75="Ac"),NOT($B76="NMe")),10^(VLOOKUP($B76,B!$C$5:$H$36,5,FALSE)+VLOOKUP($B75,B!$C$5:$H$36,6,FALSE)+B!$H$33+B!$G$34),(IF(AND(OR($B74="NT",$B74=""),NOT($B75="Ac")),10^(VLOOKUP($B76,B!$C$5:$H$36,5,FALSE)+VLOOKUP($B75,B!$C$5:$H$36,6,FALSE)+B!$H$33),(IF(AND($B77="CT",NOT($B76="NMe")),10^(VLOOKUP($B76,B!$C$5:$H$36,5,FALSE)+VLOOKUP($B75,B!$C$5:$H$36,6,FALSE)+B!$G$34),10^(VLOOKUP($B76,B!$C$5:$H$36,5,FALSE)+VLOOKUP($B75,B!$C$5:$H$36,6,FALSE)))))))))</f>
        <v xml:space="preserve">   ---</v>
      </c>
      <c r="K76" s="5" t="str">
        <f t="shared" si="15"/>
        <v/>
      </c>
      <c r="L76" s="5" t="str">
        <f t="shared" si="16"/>
        <v/>
      </c>
      <c r="M76" s="5" t="str">
        <f t="shared" si="17"/>
        <v/>
      </c>
      <c r="N76" s="4"/>
      <c r="O76" s="4"/>
      <c r="P76" s="4"/>
      <c r="Q76" s="6"/>
      <c r="R76" s="6"/>
      <c r="S76" s="5"/>
      <c r="T76" s="5"/>
      <c r="U76" s="5"/>
      <c r="V76" s="5"/>
      <c r="W76" s="5"/>
    </row>
    <row r="77" spans="1:23" x14ac:dyDescent="0.25">
      <c r="A77" s="4">
        <f t="shared" si="23"/>
        <v>65</v>
      </c>
      <c r="B77" s="1"/>
      <c r="C77" s="7"/>
      <c r="D77" s="8" t="str">
        <f t="shared" si="18"/>
        <v/>
      </c>
      <c r="E77" s="6" t="str">
        <f t="shared" si="19"/>
        <v xml:space="preserve">   ---</v>
      </c>
      <c r="F77" s="6" t="str">
        <f t="shared" si="20"/>
        <v xml:space="preserve">   ---</v>
      </c>
      <c r="G77" s="5" t="str">
        <f t="shared" si="21"/>
        <v/>
      </c>
      <c r="H77" s="6" t="str">
        <f t="shared" si="22"/>
        <v/>
      </c>
      <c r="I77" s="14" t="str">
        <f>IF(OR($B77="P",$B77="",$B77="AC",$B77="NT",$B77="Pc",$B77="CT",$B76="NT"),"   ---",(IF(AND(OR($B75="NT",$B75=""),$B78="CT",NOT($B76="Ac"),NOT($B77="NMe")),10^(VLOOKUP($B77,B!$C$5:$H$36,2,FALSE)+VLOOKUP($B76,B!$C$5:$H$36,3,FALSE)+B!$E$33+B!$D$34),(IF(AND(OR($B75="NT",$B75=""),NOT($B76="Ac")),10^(VLOOKUP($B77,B!$C$5:$H$36,2,FALSE)+VLOOKUP($B76,B!$C$5:$H$36,3,FALSE)+B!$E$33),(IF(AND($B78="CT",NOT($B77="NMe")),10^(VLOOKUP($B77,B!$C$5:$H$36,2,FALSE)+VLOOKUP($B76,B!$C$5:$H$36,3,FALSE)+B!$D$34),10^(VLOOKUP($B77,B!$C$5:$H$36,2,FALSE)+VLOOKUP($B76,B!$C$5:$H$36,3,FALSE)))))))))</f>
        <v xml:space="preserve">   ---</v>
      </c>
      <c r="J77" s="14" t="str">
        <f>IF(OR($B77="P",$B77="",$B77="AC",$B77="NT",$B77="Pc",$B77="CT",$B76="NT"),"   ---",(IF(AND(OR($B75="NT",$B75=""),$B78="CT",NOT($B76="Ac"),NOT($B77="NMe")),10^(VLOOKUP($B77,B!$C$5:$H$36,5,FALSE)+VLOOKUP($B76,B!$C$5:$H$36,6,FALSE)+B!$H$33+B!$G$34),(IF(AND(OR($B75="NT",$B75=""),NOT($B76="Ac")),10^(VLOOKUP($B77,B!$C$5:$H$36,5,FALSE)+VLOOKUP($B76,B!$C$5:$H$36,6,FALSE)+B!$H$33),(IF(AND($B78="CT",NOT($B77="NMe")),10^(VLOOKUP($B77,B!$C$5:$H$36,5,FALSE)+VLOOKUP($B76,B!$C$5:$H$36,6,FALSE)+B!$G$34),10^(VLOOKUP($B77,B!$C$5:$H$36,5,FALSE)+VLOOKUP($B76,B!$C$5:$H$36,6,FALSE)))))))))</f>
        <v xml:space="preserve">   ---</v>
      </c>
      <c r="K77" s="5" t="str">
        <f t="shared" si="15"/>
        <v/>
      </c>
      <c r="L77" s="5" t="str">
        <f t="shared" si="16"/>
        <v/>
      </c>
      <c r="M77" s="5" t="str">
        <f t="shared" si="17"/>
        <v/>
      </c>
      <c r="N77" s="4"/>
      <c r="O77" s="4"/>
      <c r="P77" s="4"/>
      <c r="Q77" s="6"/>
      <c r="R77" s="6"/>
      <c r="S77" s="5"/>
      <c r="T77" s="5"/>
      <c r="U77" s="5"/>
      <c r="V77" s="5"/>
      <c r="W77" s="5"/>
    </row>
    <row r="78" spans="1:23" x14ac:dyDescent="0.25">
      <c r="A78" s="4">
        <f t="shared" si="23"/>
        <v>66</v>
      </c>
      <c r="B78" s="1"/>
      <c r="C78" s="7"/>
      <c r="D78" s="8" t="str">
        <f t="shared" si="18"/>
        <v/>
      </c>
      <c r="E78" s="6" t="str">
        <f t="shared" si="19"/>
        <v xml:space="preserve">   ---</v>
      </c>
      <c r="F78" s="6" t="str">
        <f t="shared" si="20"/>
        <v xml:space="preserve">   ---</v>
      </c>
      <c r="G78" s="5" t="str">
        <f t="shared" si="21"/>
        <v/>
      </c>
      <c r="H78" s="6" t="str">
        <f t="shared" si="22"/>
        <v/>
      </c>
      <c r="I78" s="14" t="str">
        <f>IF(OR($B78="P",$B78="",$B78="AC",$B78="NT",$B78="Pc",$B78="CT",$B77="NT"),"   ---",(IF(AND(OR($B76="NT",$B76=""),$B79="CT",NOT($B77="Ac"),NOT($B78="NMe")),10^(VLOOKUP($B78,B!$C$5:$H$36,2,FALSE)+VLOOKUP($B77,B!$C$5:$H$36,3,FALSE)+B!$E$33+B!$D$34),(IF(AND(OR($B76="NT",$B76=""),NOT($B77="Ac")),10^(VLOOKUP($B78,B!$C$5:$H$36,2,FALSE)+VLOOKUP($B77,B!$C$5:$H$36,3,FALSE)+B!$E$33),(IF(AND($B79="CT",NOT($B78="NMe")),10^(VLOOKUP($B78,B!$C$5:$H$36,2,FALSE)+VLOOKUP($B77,B!$C$5:$H$36,3,FALSE)+B!$D$34),10^(VLOOKUP($B78,B!$C$5:$H$36,2,FALSE)+VLOOKUP($B77,B!$C$5:$H$36,3,FALSE)))))))))</f>
        <v xml:space="preserve">   ---</v>
      </c>
      <c r="J78" s="14" t="str">
        <f>IF(OR($B78="P",$B78="",$B78="AC",$B78="NT",$B78="Pc",$B78="CT",$B77="NT"),"   ---",(IF(AND(OR($B76="NT",$B76=""),$B79="CT",NOT($B77="Ac"),NOT($B78="NMe")),10^(VLOOKUP($B78,B!$C$5:$H$36,5,FALSE)+VLOOKUP($B77,B!$C$5:$H$36,6,FALSE)+B!$H$33+B!$G$34),(IF(AND(OR($B76="NT",$B76=""),NOT($B77="Ac")),10^(VLOOKUP($B78,B!$C$5:$H$36,5,FALSE)+VLOOKUP($B77,B!$C$5:$H$36,6,FALSE)+B!$H$33),(IF(AND($B79="CT",NOT($B78="NMe")),10^(VLOOKUP($B78,B!$C$5:$H$36,5,FALSE)+VLOOKUP($B77,B!$C$5:$H$36,6,FALSE)+B!$G$34),10^(VLOOKUP($B78,B!$C$5:$H$36,5,FALSE)+VLOOKUP($B77,B!$C$5:$H$36,6,FALSE)))))))))</f>
        <v xml:space="preserve">   ---</v>
      </c>
      <c r="K78" s="5" t="str">
        <f t="shared" si="15"/>
        <v/>
      </c>
      <c r="L78" s="5" t="str">
        <f t="shared" si="16"/>
        <v/>
      </c>
      <c r="M78" s="5" t="str">
        <f t="shared" si="17"/>
        <v/>
      </c>
      <c r="N78" s="4"/>
      <c r="O78" s="4"/>
      <c r="P78" s="4"/>
      <c r="Q78" s="6"/>
      <c r="R78" s="6"/>
      <c r="S78" s="5"/>
      <c r="T78" s="5"/>
      <c r="U78" s="5"/>
      <c r="V78" s="5"/>
      <c r="W78" s="5"/>
    </row>
    <row r="79" spans="1:23" x14ac:dyDescent="0.25">
      <c r="A79" s="4">
        <f t="shared" si="23"/>
        <v>67</v>
      </c>
      <c r="B79" s="1"/>
      <c r="C79" s="7"/>
      <c r="D79" s="8" t="str">
        <f t="shared" si="18"/>
        <v/>
      </c>
      <c r="E79" s="6" t="str">
        <f t="shared" si="19"/>
        <v xml:space="preserve">   ---</v>
      </c>
      <c r="F79" s="6" t="str">
        <f t="shared" si="20"/>
        <v xml:space="preserve">   ---</v>
      </c>
      <c r="G79" s="5" t="str">
        <f t="shared" si="21"/>
        <v/>
      </c>
      <c r="H79" s="6" t="str">
        <f t="shared" si="22"/>
        <v/>
      </c>
      <c r="I79" s="14" t="str">
        <f>IF(OR($B79="P",$B79="",$B79="AC",$B79="NT",$B79="Pc",$B79="CT",$B78="NT"),"   ---",(IF(AND(OR($B77="NT",$B77=""),$B80="CT",NOT($B78="Ac"),NOT($B79="NMe")),10^(VLOOKUP($B79,B!$C$5:$H$36,2,FALSE)+VLOOKUP($B78,B!$C$5:$H$36,3,FALSE)+B!$E$33+B!$D$34),(IF(AND(OR($B77="NT",$B77=""),NOT($B78="Ac")),10^(VLOOKUP($B79,B!$C$5:$H$36,2,FALSE)+VLOOKUP($B78,B!$C$5:$H$36,3,FALSE)+B!$E$33),(IF(AND($B80="CT",NOT($B79="NMe")),10^(VLOOKUP($B79,B!$C$5:$H$36,2,FALSE)+VLOOKUP($B78,B!$C$5:$H$36,3,FALSE)+B!$D$34),10^(VLOOKUP($B79,B!$C$5:$H$36,2,FALSE)+VLOOKUP($B78,B!$C$5:$H$36,3,FALSE)))))))))</f>
        <v xml:space="preserve">   ---</v>
      </c>
      <c r="J79" s="14" t="str">
        <f>IF(OR($B79="P",$B79="",$B79="AC",$B79="NT",$B79="Pc",$B79="CT",$B78="NT"),"   ---",(IF(AND(OR($B77="NT",$B77=""),$B80="CT",NOT($B78="Ac"),NOT($B79="NMe")),10^(VLOOKUP($B79,B!$C$5:$H$36,5,FALSE)+VLOOKUP($B78,B!$C$5:$H$36,6,FALSE)+B!$H$33+B!$G$34),(IF(AND(OR($B77="NT",$B77=""),NOT($B78="Ac")),10^(VLOOKUP($B79,B!$C$5:$H$36,5,FALSE)+VLOOKUP($B78,B!$C$5:$H$36,6,FALSE)+B!$H$33),(IF(AND($B80="CT",NOT($B79="NMe")),10^(VLOOKUP($B79,B!$C$5:$H$36,5,FALSE)+VLOOKUP($B78,B!$C$5:$H$36,6,FALSE)+B!$G$34),10^(VLOOKUP($B79,B!$C$5:$H$36,5,FALSE)+VLOOKUP($B78,B!$C$5:$H$36,6,FALSE)))))))))</f>
        <v xml:space="preserve">   ---</v>
      </c>
      <c r="K79" s="5" t="str">
        <f t="shared" ref="K79:K110" si="24">IF(OR($B79="",$B79="CT"),"",$I79*$Q$13*$H$2*$Q$8)</f>
        <v/>
      </c>
      <c r="L79" s="5" t="str">
        <f t="shared" ref="L79:L110" si="25">IF(OR($B79="",$B79="CT"),"",$J79*$Q$14*$H$3*Q$9)</f>
        <v/>
      </c>
      <c r="M79" s="5" t="str">
        <f t="shared" ref="M79:M110" si="26">IF(OR($B79="",$B79="CT"),"",$J79*$H$4*$Q$10)</f>
        <v/>
      </c>
      <c r="N79" s="4"/>
      <c r="O79" s="4"/>
      <c r="P79" s="4"/>
      <c r="Q79" s="6"/>
      <c r="R79" s="6"/>
      <c r="S79" s="5"/>
      <c r="T79" s="5"/>
      <c r="U79" s="5"/>
      <c r="V79" s="5"/>
      <c r="W79" s="5"/>
    </row>
    <row r="80" spans="1:23" x14ac:dyDescent="0.25">
      <c r="A80" s="4">
        <f t="shared" si="23"/>
        <v>68</v>
      </c>
      <c r="B80" s="1"/>
      <c r="C80" s="7"/>
      <c r="D80" s="8" t="str">
        <f t="shared" si="18"/>
        <v/>
      </c>
      <c r="E80" s="6" t="str">
        <f t="shared" si="19"/>
        <v xml:space="preserve">   ---</v>
      </c>
      <c r="F80" s="6" t="str">
        <f t="shared" si="20"/>
        <v xml:space="preserve">   ---</v>
      </c>
      <c r="G80" s="5" t="str">
        <f t="shared" si="21"/>
        <v/>
      </c>
      <c r="H80" s="6" t="str">
        <f t="shared" si="22"/>
        <v/>
      </c>
      <c r="I80" s="14" t="str">
        <f>IF(OR($B80="P",$B80="",$B80="AC",$B80="NT",$B80="Pc",$B80="CT",$B79="NT"),"   ---",(IF(AND(OR($B78="NT",$B78=""),$B81="CT",NOT($B79="Ac"),NOT($B80="NMe")),10^(VLOOKUP($B80,B!$C$5:$H$36,2,FALSE)+VLOOKUP($B79,B!$C$5:$H$36,3,FALSE)+B!$E$33+B!$D$34),(IF(AND(OR($B78="NT",$B78=""),NOT($B79="Ac")),10^(VLOOKUP($B80,B!$C$5:$H$36,2,FALSE)+VLOOKUP($B79,B!$C$5:$H$36,3,FALSE)+B!$E$33),(IF(AND($B81="CT",NOT($B80="NMe")),10^(VLOOKUP($B80,B!$C$5:$H$36,2,FALSE)+VLOOKUP($B79,B!$C$5:$H$36,3,FALSE)+B!$D$34),10^(VLOOKUP($B80,B!$C$5:$H$36,2,FALSE)+VLOOKUP($B79,B!$C$5:$H$36,3,FALSE)))))))))</f>
        <v xml:space="preserve">   ---</v>
      </c>
      <c r="J80" s="14" t="str">
        <f>IF(OR($B80="P",$B80="",$B80="AC",$B80="NT",$B80="Pc",$B80="CT",$B79="NT"),"   ---",(IF(AND(OR($B78="NT",$B78=""),$B81="CT",NOT($B79="Ac"),NOT($B80="NMe")),10^(VLOOKUP($B80,B!$C$5:$H$36,5,FALSE)+VLOOKUP($B79,B!$C$5:$H$36,6,FALSE)+B!$H$33+B!$G$34),(IF(AND(OR($B78="NT",$B78=""),NOT($B79="Ac")),10^(VLOOKUP($B80,B!$C$5:$H$36,5,FALSE)+VLOOKUP($B79,B!$C$5:$H$36,6,FALSE)+B!$H$33),(IF(AND($B81="CT",NOT($B80="NMe")),10^(VLOOKUP($B80,B!$C$5:$H$36,5,FALSE)+VLOOKUP($B79,B!$C$5:$H$36,6,FALSE)+B!$G$34),10^(VLOOKUP($B80,B!$C$5:$H$36,5,FALSE)+VLOOKUP($B79,B!$C$5:$H$36,6,FALSE)))))))))</f>
        <v xml:space="preserve">   ---</v>
      </c>
      <c r="K80" s="5" t="str">
        <f t="shared" si="24"/>
        <v/>
      </c>
      <c r="L80" s="5" t="str">
        <f t="shared" si="25"/>
        <v/>
      </c>
      <c r="M80" s="5" t="str">
        <f t="shared" si="26"/>
        <v/>
      </c>
      <c r="N80" s="4"/>
      <c r="O80" s="4"/>
      <c r="P80" s="4"/>
      <c r="Q80" s="6"/>
      <c r="R80" s="6"/>
      <c r="S80" s="5"/>
      <c r="T80" s="5"/>
      <c r="U80" s="5"/>
      <c r="V80" s="5"/>
      <c r="W80" s="5"/>
    </row>
    <row r="81" spans="1:23" x14ac:dyDescent="0.25">
      <c r="A81" s="4">
        <f t="shared" si="23"/>
        <v>69</v>
      </c>
      <c r="B81" s="1"/>
      <c r="C81" s="7"/>
      <c r="D81" s="8" t="str">
        <f t="shared" si="18"/>
        <v/>
      </c>
      <c r="E81" s="6" t="str">
        <f t="shared" si="19"/>
        <v xml:space="preserve">   ---</v>
      </c>
      <c r="F81" s="6" t="str">
        <f t="shared" si="20"/>
        <v xml:space="preserve">   ---</v>
      </c>
      <c r="G81" s="5" t="str">
        <f t="shared" si="21"/>
        <v/>
      </c>
      <c r="H81" s="6" t="str">
        <f t="shared" si="22"/>
        <v/>
      </c>
      <c r="I81" s="14" t="str">
        <f>IF(OR($B81="P",$B81="",$B81="AC",$B81="NT",$B81="Pc",$B81="CT",$B80="NT"),"   ---",(IF(AND(OR($B79="NT",$B79=""),$B82="CT",NOT($B80="Ac"),NOT($B81="NMe")),10^(VLOOKUP($B81,B!$C$5:$H$36,2,FALSE)+VLOOKUP($B80,B!$C$5:$H$36,3,FALSE)+B!$E$33+B!$D$34),(IF(AND(OR($B79="NT",$B79=""),NOT($B80="Ac")),10^(VLOOKUP($B81,B!$C$5:$H$36,2,FALSE)+VLOOKUP($B80,B!$C$5:$H$36,3,FALSE)+B!$E$33),(IF(AND($B82="CT",NOT($B81="NMe")),10^(VLOOKUP($B81,B!$C$5:$H$36,2,FALSE)+VLOOKUP($B80,B!$C$5:$H$36,3,FALSE)+B!$D$34),10^(VLOOKUP($B81,B!$C$5:$H$36,2,FALSE)+VLOOKUP($B80,B!$C$5:$H$36,3,FALSE)))))))))</f>
        <v xml:space="preserve">   ---</v>
      </c>
      <c r="J81" s="14" t="str">
        <f>IF(OR($B81="P",$B81="",$B81="AC",$B81="NT",$B81="Pc",$B81="CT",$B80="NT"),"   ---",(IF(AND(OR($B79="NT",$B79=""),$B82="CT",NOT($B80="Ac"),NOT($B81="NMe")),10^(VLOOKUP($B81,B!$C$5:$H$36,5,FALSE)+VLOOKUP($B80,B!$C$5:$H$36,6,FALSE)+B!$H$33+B!$G$34),(IF(AND(OR($B79="NT",$B79=""),NOT($B80="Ac")),10^(VLOOKUP($B81,B!$C$5:$H$36,5,FALSE)+VLOOKUP($B80,B!$C$5:$H$36,6,FALSE)+B!$H$33),(IF(AND($B82="CT",NOT($B81="NMe")),10^(VLOOKUP($B81,B!$C$5:$H$36,5,FALSE)+VLOOKUP($B80,B!$C$5:$H$36,6,FALSE)+B!$G$34),10^(VLOOKUP($B81,B!$C$5:$H$36,5,FALSE)+VLOOKUP($B80,B!$C$5:$H$36,6,FALSE)))))))))</f>
        <v xml:space="preserve">   ---</v>
      </c>
      <c r="K81" s="5" t="str">
        <f t="shared" si="24"/>
        <v/>
      </c>
      <c r="L81" s="5" t="str">
        <f t="shared" si="25"/>
        <v/>
      </c>
      <c r="M81" s="5" t="str">
        <f t="shared" si="26"/>
        <v/>
      </c>
      <c r="N81" s="4"/>
      <c r="O81" s="4"/>
      <c r="P81" s="4"/>
      <c r="Q81" s="6"/>
      <c r="R81" s="6"/>
      <c r="S81" s="5"/>
      <c r="T81" s="5"/>
      <c r="U81" s="5"/>
      <c r="V81" s="5"/>
      <c r="W81" s="5"/>
    </row>
    <row r="82" spans="1:23" x14ac:dyDescent="0.25">
      <c r="A82" s="4">
        <f t="shared" si="23"/>
        <v>70</v>
      </c>
      <c r="B82" s="1"/>
      <c r="C82" s="7"/>
      <c r="D82" s="8" t="str">
        <f t="shared" si="18"/>
        <v/>
      </c>
      <c r="E82" s="6" t="str">
        <f t="shared" si="19"/>
        <v xml:space="preserve">   ---</v>
      </c>
      <c r="F82" s="6" t="str">
        <f t="shared" si="20"/>
        <v xml:space="preserve">   ---</v>
      </c>
      <c r="G82" s="5" t="str">
        <f t="shared" si="21"/>
        <v/>
      </c>
      <c r="H82" s="6" t="str">
        <f t="shared" si="22"/>
        <v/>
      </c>
      <c r="I82" s="14" t="str">
        <f>IF(OR($B82="P",$B82="",$B82="AC",$B82="NT",$B82="Pc",$B82="CT",$B81="NT"),"   ---",(IF(AND(OR($B80="NT",$B80=""),$B83="CT",NOT($B81="Ac"),NOT($B82="NMe")),10^(VLOOKUP($B82,B!$C$5:$H$36,2,FALSE)+VLOOKUP($B81,B!$C$5:$H$36,3,FALSE)+B!$E$33+B!$D$34),(IF(AND(OR($B80="NT",$B80=""),NOT($B81="Ac")),10^(VLOOKUP($B82,B!$C$5:$H$36,2,FALSE)+VLOOKUP($B81,B!$C$5:$H$36,3,FALSE)+B!$E$33),(IF(AND($B83="CT",NOT($B82="NMe")),10^(VLOOKUP($B82,B!$C$5:$H$36,2,FALSE)+VLOOKUP($B81,B!$C$5:$H$36,3,FALSE)+B!$D$34),10^(VLOOKUP($B82,B!$C$5:$H$36,2,FALSE)+VLOOKUP($B81,B!$C$5:$H$36,3,FALSE)))))))))</f>
        <v xml:space="preserve">   ---</v>
      </c>
      <c r="J82" s="14" t="str">
        <f>IF(OR($B82="P",$B82="",$B82="AC",$B82="NT",$B82="Pc",$B82="CT",$B81="NT"),"   ---",(IF(AND(OR($B80="NT",$B80=""),$B83="CT",NOT($B81="Ac"),NOT($B82="NMe")),10^(VLOOKUP($B82,B!$C$5:$H$36,5,FALSE)+VLOOKUP($B81,B!$C$5:$H$36,6,FALSE)+B!$H$33+B!$G$34),(IF(AND(OR($B80="NT",$B80=""),NOT($B81="Ac")),10^(VLOOKUP($B82,B!$C$5:$H$36,5,FALSE)+VLOOKUP($B81,B!$C$5:$H$36,6,FALSE)+B!$H$33),(IF(AND($B83="CT",NOT($B82="NMe")),10^(VLOOKUP($B82,B!$C$5:$H$36,5,FALSE)+VLOOKUP($B81,B!$C$5:$H$36,6,FALSE)+B!$G$34),10^(VLOOKUP($B82,B!$C$5:$H$36,5,FALSE)+VLOOKUP($B81,B!$C$5:$H$36,6,FALSE)))))))))</f>
        <v xml:space="preserve">   ---</v>
      </c>
      <c r="K82" s="5" t="str">
        <f t="shared" si="24"/>
        <v/>
      </c>
      <c r="L82" s="5" t="str">
        <f t="shared" si="25"/>
        <v/>
      </c>
      <c r="M82" s="5" t="str">
        <f t="shared" si="26"/>
        <v/>
      </c>
      <c r="N82" s="4"/>
      <c r="O82" s="4"/>
      <c r="P82" s="4"/>
      <c r="Q82" s="6"/>
      <c r="R82" s="6"/>
      <c r="S82" s="5"/>
      <c r="T82" s="5"/>
      <c r="U82" s="5"/>
      <c r="V82" s="5"/>
      <c r="W82" s="5"/>
    </row>
    <row r="83" spans="1:23" x14ac:dyDescent="0.25">
      <c r="A83" s="4">
        <f t="shared" si="23"/>
        <v>71</v>
      </c>
      <c r="B83" s="1"/>
      <c r="C83" s="7"/>
      <c r="D83" s="8" t="str">
        <f t="shared" si="18"/>
        <v/>
      </c>
      <c r="E83" s="6" t="str">
        <f t="shared" si="19"/>
        <v xml:space="preserve">   ---</v>
      </c>
      <c r="F83" s="6" t="str">
        <f t="shared" si="20"/>
        <v xml:space="preserve">   ---</v>
      </c>
      <c r="G83" s="5" t="str">
        <f t="shared" si="21"/>
        <v/>
      </c>
      <c r="H83" s="6" t="str">
        <f t="shared" si="22"/>
        <v/>
      </c>
      <c r="I83" s="14" t="str">
        <f>IF(OR($B83="P",$B83="",$B83="AC",$B83="NT",$B83="Pc",$B83="CT",$B82="NT"),"   ---",(IF(AND(OR($B81="NT",$B81=""),$B84="CT",NOT($B82="Ac"),NOT($B83="NMe")),10^(VLOOKUP($B83,B!$C$5:$H$36,2,FALSE)+VLOOKUP($B82,B!$C$5:$H$36,3,FALSE)+B!$E$33+B!$D$34),(IF(AND(OR($B81="NT",$B81=""),NOT($B82="Ac")),10^(VLOOKUP($B83,B!$C$5:$H$36,2,FALSE)+VLOOKUP($B82,B!$C$5:$H$36,3,FALSE)+B!$E$33),(IF(AND($B84="CT",NOT($B83="NMe")),10^(VLOOKUP($B83,B!$C$5:$H$36,2,FALSE)+VLOOKUP($B82,B!$C$5:$H$36,3,FALSE)+B!$D$34),10^(VLOOKUP($B83,B!$C$5:$H$36,2,FALSE)+VLOOKUP($B82,B!$C$5:$H$36,3,FALSE)))))))))</f>
        <v xml:space="preserve">   ---</v>
      </c>
      <c r="J83" s="14" t="str">
        <f>IF(OR($B83="P",$B83="",$B83="AC",$B83="NT",$B83="Pc",$B83="CT",$B82="NT"),"   ---",(IF(AND(OR($B81="NT",$B81=""),$B84="CT",NOT($B82="Ac"),NOT($B83="NMe")),10^(VLOOKUP($B83,B!$C$5:$H$36,5,FALSE)+VLOOKUP($B82,B!$C$5:$H$36,6,FALSE)+B!$H$33+B!$G$34),(IF(AND(OR($B81="NT",$B81=""),NOT($B82="Ac")),10^(VLOOKUP($B83,B!$C$5:$H$36,5,FALSE)+VLOOKUP($B82,B!$C$5:$H$36,6,FALSE)+B!$H$33),(IF(AND($B84="CT",NOT($B83="NMe")),10^(VLOOKUP($B83,B!$C$5:$H$36,5,FALSE)+VLOOKUP($B82,B!$C$5:$H$36,6,FALSE)+B!$G$34),10^(VLOOKUP($B83,B!$C$5:$H$36,5,FALSE)+VLOOKUP($B82,B!$C$5:$H$36,6,FALSE)))))))))</f>
        <v xml:space="preserve">   ---</v>
      </c>
      <c r="K83" s="5" t="str">
        <f t="shared" si="24"/>
        <v/>
      </c>
      <c r="L83" s="5" t="str">
        <f t="shared" si="25"/>
        <v/>
      </c>
      <c r="M83" s="5" t="str">
        <f t="shared" si="26"/>
        <v/>
      </c>
      <c r="N83" s="4"/>
      <c r="O83" s="4"/>
      <c r="P83" s="4"/>
      <c r="Q83" s="6"/>
      <c r="R83" s="6"/>
      <c r="S83" s="5"/>
      <c r="T83" s="5"/>
      <c r="U83" s="5"/>
      <c r="V83" s="5"/>
      <c r="W83" s="5"/>
    </row>
    <row r="84" spans="1:23" x14ac:dyDescent="0.25">
      <c r="A84" s="4">
        <f t="shared" si="23"/>
        <v>72</v>
      </c>
      <c r="B84" s="1"/>
      <c r="C84" s="7"/>
      <c r="D84" s="8" t="str">
        <f t="shared" si="18"/>
        <v/>
      </c>
      <c r="E84" s="6" t="str">
        <f t="shared" si="19"/>
        <v xml:space="preserve">   ---</v>
      </c>
      <c r="F84" s="6" t="str">
        <f t="shared" si="20"/>
        <v xml:space="preserve">   ---</v>
      </c>
      <c r="G84" s="5" t="str">
        <f t="shared" si="21"/>
        <v/>
      </c>
      <c r="H84" s="6" t="str">
        <f t="shared" si="22"/>
        <v/>
      </c>
      <c r="I84" s="14" t="str">
        <f>IF(OR($B84="P",$B84="",$B84="AC",$B84="NT",$B84="Pc",$B84="CT",$B83="NT"),"   ---",(IF(AND(OR($B82="NT",$B82=""),$B85="CT",NOT($B83="Ac"),NOT($B84="NMe")),10^(VLOOKUP($B84,B!$C$5:$H$36,2,FALSE)+VLOOKUP($B83,B!$C$5:$H$36,3,FALSE)+B!$E$33+B!$D$34),(IF(AND(OR($B82="NT",$B82=""),NOT($B83="Ac")),10^(VLOOKUP($B84,B!$C$5:$H$36,2,FALSE)+VLOOKUP($B83,B!$C$5:$H$36,3,FALSE)+B!$E$33),(IF(AND($B85="CT",NOT($B84="NMe")),10^(VLOOKUP($B84,B!$C$5:$H$36,2,FALSE)+VLOOKUP($B83,B!$C$5:$H$36,3,FALSE)+B!$D$34),10^(VLOOKUP($B84,B!$C$5:$H$36,2,FALSE)+VLOOKUP($B83,B!$C$5:$H$36,3,FALSE)))))))))</f>
        <v xml:space="preserve">   ---</v>
      </c>
      <c r="J84" s="14" t="str">
        <f>IF(OR($B84="P",$B84="",$B84="AC",$B84="NT",$B84="Pc",$B84="CT",$B83="NT"),"   ---",(IF(AND(OR($B82="NT",$B82=""),$B85="CT",NOT($B83="Ac"),NOT($B84="NMe")),10^(VLOOKUP($B84,B!$C$5:$H$36,5,FALSE)+VLOOKUP($B83,B!$C$5:$H$36,6,FALSE)+B!$H$33+B!$G$34),(IF(AND(OR($B82="NT",$B82=""),NOT($B83="Ac")),10^(VLOOKUP($B84,B!$C$5:$H$36,5,FALSE)+VLOOKUP($B83,B!$C$5:$H$36,6,FALSE)+B!$H$33),(IF(AND($B85="CT",NOT($B84="NMe")),10^(VLOOKUP($B84,B!$C$5:$H$36,5,FALSE)+VLOOKUP($B83,B!$C$5:$H$36,6,FALSE)+B!$G$34),10^(VLOOKUP($B84,B!$C$5:$H$36,5,FALSE)+VLOOKUP($B83,B!$C$5:$H$36,6,FALSE)))))))))</f>
        <v xml:space="preserve">   ---</v>
      </c>
      <c r="K84" s="5" t="str">
        <f t="shared" si="24"/>
        <v/>
      </c>
      <c r="L84" s="5" t="str">
        <f t="shared" si="25"/>
        <v/>
      </c>
      <c r="M84" s="5" t="str">
        <f t="shared" si="26"/>
        <v/>
      </c>
      <c r="N84" s="4"/>
      <c r="O84" s="4"/>
      <c r="P84" s="4"/>
      <c r="Q84" s="6"/>
      <c r="R84" s="6"/>
      <c r="S84" s="5"/>
      <c r="T84" s="5"/>
      <c r="U84" s="5"/>
      <c r="V84" s="5"/>
      <c r="W84" s="5"/>
    </row>
    <row r="85" spans="1:23" x14ac:dyDescent="0.25">
      <c r="A85" s="4">
        <f t="shared" si="23"/>
        <v>73</v>
      </c>
      <c r="B85" s="1"/>
      <c r="C85" s="7"/>
      <c r="D85" s="8" t="str">
        <f t="shared" si="18"/>
        <v/>
      </c>
      <c r="E85" s="6" t="str">
        <f t="shared" si="19"/>
        <v xml:space="preserve">   ---</v>
      </c>
      <c r="F85" s="6" t="str">
        <f t="shared" si="20"/>
        <v xml:space="preserve">   ---</v>
      </c>
      <c r="G85" s="5" t="str">
        <f t="shared" si="21"/>
        <v/>
      </c>
      <c r="H85" s="6" t="str">
        <f t="shared" si="22"/>
        <v/>
      </c>
      <c r="I85" s="14" t="str">
        <f>IF(OR($B85="P",$B85="",$B85="AC",$B85="NT",$B85="Pc",$B85="CT",$B84="NT"),"   ---",(IF(AND(OR($B83="NT",$B83=""),$B86="CT",NOT($B84="Ac"),NOT($B85="NMe")),10^(VLOOKUP($B85,B!$C$5:$H$36,2,FALSE)+VLOOKUP($B84,B!$C$5:$H$36,3,FALSE)+B!$E$33+B!$D$34),(IF(AND(OR($B83="NT",$B83=""),NOT($B84="Ac")),10^(VLOOKUP($B85,B!$C$5:$H$36,2,FALSE)+VLOOKUP($B84,B!$C$5:$H$36,3,FALSE)+B!$E$33),(IF(AND($B86="CT",NOT($B85="NMe")),10^(VLOOKUP($B85,B!$C$5:$H$36,2,FALSE)+VLOOKUP($B84,B!$C$5:$H$36,3,FALSE)+B!$D$34),10^(VLOOKUP($B85,B!$C$5:$H$36,2,FALSE)+VLOOKUP($B84,B!$C$5:$H$36,3,FALSE)))))))))</f>
        <v xml:space="preserve">   ---</v>
      </c>
      <c r="J85" s="14" t="str">
        <f>IF(OR($B85="P",$B85="",$B85="AC",$B85="NT",$B85="Pc",$B85="CT",$B84="NT"),"   ---",(IF(AND(OR($B83="NT",$B83=""),$B86="CT",NOT($B84="Ac"),NOT($B85="NMe")),10^(VLOOKUP($B85,B!$C$5:$H$36,5,FALSE)+VLOOKUP($B84,B!$C$5:$H$36,6,FALSE)+B!$H$33+B!$G$34),(IF(AND(OR($B83="NT",$B83=""),NOT($B84="Ac")),10^(VLOOKUP($B85,B!$C$5:$H$36,5,FALSE)+VLOOKUP($B84,B!$C$5:$H$36,6,FALSE)+B!$H$33),(IF(AND($B86="CT",NOT($B85="NMe")),10^(VLOOKUP($B85,B!$C$5:$H$36,5,FALSE)+VLOOKUP($B84,B!$C$5:$H$36,6,FALSE)+B!$G$34),10^(VLOOKUP($B85,B!$C$5:$H$36,5,FALSE)+VLOOKUP($B84,B!$C$5:$H$36,6,FALSE)))))))))</f>
        <v xml:space="preserve">   ---</v>
      </c>
      <c r="K85" s="5" t="str">
        <f t="shared" si="24"/>
        <v/>
      </c>
      <c r="L85" s="5" t="str">
        <f t="shared" si="25"/>
        <v/>
      </c>
      <c r="M85" s="5" t="str">
        <f t="shared" si="26"/>
        <v/>
      </c>
      <c r="N85" s="4"/>
      <c r="O85" s="4"/>
      <c r="P85" s="4"/>
      <c r="Q85" s="6"/>
      <c r="R85" s="6"/>
      <c r="S85" s="5"/>
      <c r="T85" s="5"/>
      <c r="U85" s="5"/>
      <c r="V85" s="5"/>
      <c r="W85" s="5"/>
    </row>
    <row r="86" spans="1:23" x14ac:dyDescent="0.25">
      <c r="A86" s="4">
        <f t="shared" si="23"/>
        <v>74</v>
      </c>
      <c r="B86" s="1"/>
      <c r="C86" s="7"/>
      <c r="D86" s="8" t="str">
        <f t="shared" si="18"/>
        <v/>
      </c>
      <c r="E86" s="6" t="str">
        <f t="shared" si="19"/>
        <v xml:space="preserve">   ---</v>
      </c>
      <c r="F86" s="6" t="str">
        <f t="shared" si="20"/>
        <v xml:space="preserve">   ---</v>
      </c>
      <c r="G86" s="5" t="str">
        <f t="shared" si="21"/>
        <v/>
      </c>
      <c r="H86" s="6" t="str">
        <f t="shared" si="22"/>
        <v/>
      </c>
      <c r="I86" s="14" t="str">
        <f>IF(OR($B86="P",$B86="",$B86="AC",$B86="NT",$B86="Pc",$B86="CT",$B85="NT"),"   ---",(IF(AND(OR($B84="NT",$B84=""),$B87="CT",NOT($B85="Ac"),NOT($B86="NMe")),10^(VLOOKUP($B86,B!$C$5:$H$36,2,FALSE)+VLOOKUP($B85,B!$C$5:$H$36,3,FALSE)+B!$E$33+B!$D$34),(IF(AND(OR($B84="NT",$B84=""),NOT($B85="Ac")),10^(VLOOKUP($B86,B!$C$5:$H$36,2,FALSE)+VLOOKUP($B85,B!$C$5:$H$36,3,FALSE)+B!$E$33),(IF(AND($B87="CT",NOT($B86="NMe")),10^(VLOOKUP($B86,B!$C$5:$H$36,2,FALSE)+VLOOKUP($B85,B!$C$5:$H$36,3,FALSE)+B!$D$34),10^(VLOOKUP($B86,B!$C$5:$H$36,2,FALSE)+VLOOKUP($B85,B!$C$5:$H$36,3,FALSE)))))))))</f>
        <v xml:space="preserve">   ---</v>
      </c>
      <c r="J86" s="14" t="str">
        <f>IF(OR($B86="P",$B86="",$B86="AC",$B86="NT",$B86="Pc",$B86="CT",$B85="NT"),"   ---",(IF(AND(OR($B84="NT",$B84=""),$B87="CT",NOT($B85="Ac"),NOT($B86="NMe")),10^(VLOOKUP($B86,B!$C$5:$H$36,5,FALSE)+VLOOKUP($B85,B!$C$5:$H$36,6,FALSE)+B!$H$33+B!$G$34),(IF(AND(OR($B84="NT",$B84=""),NOT($B85="Ac")),10^(VLOOKUP($B86,B!$C$5:$H$36,5,FALSE)+VLOOKUP($B85,B!$C$5:$H$36,6,FALSE)+B!$H$33),(IF(AND($B87="CT",NOT($B86="NMe")),10^(VLOOKUP($B86,B!$C$5:$H$36,5,FALSE)+VLOOKUP($B85,B!$C$5:$H$36,6,FALSE)+B!$G$34),10^(VLOOKUP($B86,B!$C$5:$H$36,5,FALSE)+VLOOKUP($B85,B!$C$5:$H$36,6,FALSE)))))))))</f>
        <v xml:space="preserve">   ---</v>
      </c>
      <c r="K86" s="5" t="str">
        <f t="shared" si="24"/>
        <v/>
      </c>
      <c r="L86" s="5" t="str">
        <f t="shared" si="25"/>
        <v/>
      </c>
      <c r="M86" s="5" t="str">
        <f t="shared" si="26"/>
        <v/>
      </c>
      <c r="N86" s="4"/>
      <c r="O86" s="4"/>
      <c r="P86" s="4"/>
      <c r="Q86" s="6"/>
      <c r="R86" s="6"/>
      <c r="S86" s="5"/>
      <c r="T86" s="5"/>
      <c r="U86" s="5"/>
      <c r="V86" s="5"/>
      <c r="W86" s="5"/>
    </row>
    <row r="87" spans="1:23" x14ac:dyDescent="0.25">
      <c r="A87" s="4">
        <f t="shared" si="23"/>
        <v>75</v>
      </c>
      <c r="B87" s="1"/>
      <c r="C87" s="7"/>
      <c r="D87" s="8" t="str">
        <f t="shared" si="18"/>
        <v/>
      </c>
      <c r="E87" s="6" t="str">
        <f t="shared" si="19"/>
        <v xml:space="preserve">   ---</v>
      </c>
      <c r="F87" s="6" t="str">
        <f t="shared" si="20"/>
        <v xml:space="preserve">   ---</v>
      </c>
      <c r="G87" s="5" t="str">
        <f t="shared" si="21"/>
        <v/>
      </c>
      <c r="H87" s="6" t="str">
        <f t="shared" si="22"/>
        <v/>
      </c>
      <c r="I87" s="14" t="str">
        <f>IF(OR($B87="P",$B87="",$B87="AC",$B87="NT",$B87="Pc",$B87="CT",$B86="NT"),"   ---",(IF(AND(OR($B85="NT",$B85=""),$B88="CT",NOT($B86="Ac"),NOT($B87="NMe")),10^(VLOOKUP($B87,B!$C$5:$H$36,2,FALSE)+VLOOKUP($B86,B!$C$5:$H$36,3,FALSE)+B!$E$33+B!$D$34),(IF(AND(OR($B85="NT",$B85=""),NOT($B86="Ac")),10^(VLOOKUP($B87,B!$C$5:$H$36,2,FALSE)+VLOOKUP($B86,B!$C$5:$H$36,3,FALSE)+B!$E$33),(IF(AND($B88="CT",NOT($B87="NMe")),10^(VLOOKUP($B87,B!$C$5:$H$36,2,FALSE)+VLOOKUP($B86,B!$C$5:$H$36,3,FALSE)+B!$D$34),10^(VLOOKUP($B87,B!$C$5:$H$36,2,FALSE)+VLOOKUP($B86,B!$C$5:$H$36,3,FALSE)))))))))</f>
        <v xml:space="preserve">   ---</v>
      </c>
      <c r="J87" s="14" t="str">
        <f>IF(OR($B87="P",$B87="",$B87="AC",$B87="NT",$B87="Pc",$B87="CT",$B86="NT"),"   ---",(IF(AND(OR($B85="NT",$B85=""),$B88="CT",NOT($B86="Ac"),NOT($B87="NMe")),10^(VLOOKUP($B87,B!$C$5:$H$36,5,FALSE)+VLOOKUP($B86,B!$C$5:$H$36,6,FALSE)+B!$H$33+B!$G$34),(IF(AND(OR($B85="NT",$B85=""),NOT($B86="Ac")),10^(VLOOKUP($B87,B!$C$5:$H$36,5,FALSE)+VLOOKUP($B86,B!$C$5:$H$36,6,FALSE)+B!$H$33),(IF(AND($B88="CT",NOT($B87="NMe")),10^(VLOOKUP($B87,B!$C$5:$H$36,5,FALSE)+VLOOKUP($B86,B!$C$5:$H$36,6,FALSE)+B!$G$34),10^(VLOOKUP($B87,B!$C$5:$H$36,5,FALSE)+VLOOKUP($B86,B!$C$5:$H$36,6,FALSE)))))))))</f>
        <v xml:space="preserve">   ---</v>
      </c>
      <c r="K87" s="5" t="str">
        <f t="shared" si="24"/>
        <v/>
      </c>
      <c r="L87" s="5" t="str">
        <f t="shared" si="25"/>
        <v/>
      </c>
      <c r="M87" s="5" t="str">
        <f t="shared" si="26"/>
        <v/>
      </c>
      <c r="N87" s="4"/>
      <c r="O87" s="4"/>
      <c r="P87" s="4"/>
      <c r="Q87" s="6"/>
      <c r="R87" s="6"/>
      <c r="S87" s="5"/>
      <c r="T87" s="5"/>
      <c r="U87" s="5"/>
      <c r="V87" s="5"/>
      <c r="W87" s="5"/>
    </row>
    <row r="88" spans="1:23" x14ac:dyDescent="0.25">
      <c r="A88" s="4">
        <f t="shared" si="23"/>
        <v>76</v>
      </c>
      <c r="B88" s="1"/>
      <c r="C88" s="7"/>
      <c r="D88" s="8" t="str">
        <f t="shared" si="18"/>
        <v/>
      </c>
      <c r="E88" s="6" t="str">
        <f t="shared" si="19"/>
        <v xml:space="preserve">   ---</v>
      </c>
      <c r="F88" s="6" t="str">
        <f t="shared" si="20"/>
        <v xml:space="preserve">   ---</v>
      </c>
      <c r="G88" s="5" t="str">
        <f t="shared" si="21"/>
        <v/>
      </c>
      <c r="H88" s="6" t="str">
        <f t="shared" si="22"/>
        <v/>
      </c>
      <c r="I88" s="14" t="str">
        <f>IF(OR($B88="P",$B88="",$B88="AC",$B88="NT",$B88="Pc",$B88="CT",$B87="NT"),"   ---",(IF(AND(OR($B86="NT",$B86=""),$B89="CT",NOT($B87="Ac"),NOT($B88="NMe")),10^(VLOOKUP($B88,B!$C$5:$H$36,2,FALSE)+VLOOKUP($B87,B!$C$5:$H$36,3,FALSE)+B!$E$33+B!$D$34),(IF(AND(OR($B86="NT",$B86=""),NOT($B87="Ac")),10^(VLOOKUP($B88,B!$C$5:$H$36,2,FALSE)+VLOOKUP($B87,B!$C$5:$H$36,3,FALSE)+B!$E$33),(IF(AND($B89="CT",NOT($B88="NMe")),10^(VLOOKUP($B88,B!$C$5:$H$36,2,FALSE)+VLOOKUP($B87,B!$C$5:$H$36,3,FALSE)+B!$D$34),10^(VLOOKUP($B88,B!$C$5:$H$36,2,FALSE)+VLOOKUP($B87,B!$C$5:$H$36,3,FALSE)))))))))</f>
        <v xml:space="preserve">   ---</v>
      </c>
      <c r="J88" s="14" t="str">
        <f>IF(OR($B88="P",$B88="",$B88="AC",$B88="NT",$B88="Pc",$B88="CT",$B87="NT"),"   ---",(IF(AND(OR($B86="NT",$B86=""),$B89="CT",NOT($B87="Ac"),NOT($B88="NMe")),10^(VLOOKUP($B88,B!$C$5:$H$36,5,FALSE)+VLOOKUP($B87,B!$C$5:$H$36,6,FALSE)+B!$H$33+B!$G$34),(IF(AND(OR($B86="NT",$B86=""),NOT($B87="Ac")),10^(VLOOKUP($B88,B!$C$5:$H$36,5,FALSE)+VLOOKUP($B87,B!$C$5:$H$36,6,FALSE)+B!$H$33),(IF(AND($B89="CT",NOT($B88="NMe")),10^(VLOOKUP($B88,B!$C$5:$H$36,5,FALSE)+VLOOKUP($B87,B!$C$5:$H$36,6,FALSE)+B!$G$34),10^(VLOOKUP($B88,B!$C$5:$H$36,5,FALSE)+VLOOKUP($B87,B!$C$5:$H$36,6,FALSE)))))))))</f>
        <v xml:space="preserve">   ---</v>
      </c>
      <c r="K88" s="5" t="str">
        <f t="shared" si="24"/>
        <v/>
      </c>
      <c r="L88" s="5" t="str">
        <f t="shared" si="25"/>
        <v/>
      </c>
      <c r="M88" s="5" t="str">
        <f t="shared" si="26"/>
        <v/>
      </c>
      <c r="N88" s="4"/>
      <c r="O88" s="4"/>
      <c r="P88" s="4"/>
      <c r="Q88" s="6"/>
      <c r="R88" s="6"/>
      <c r="S88" s="5"/>
      <c r="T88" s="5"/>
      <c r="U88" s="5"/>
      <c r="V88" s="5"/>
      <c r="W88" s="5"/>
    </row>
    <row r="89" spans="1:23" x14ac:dyDescent="0.25">
      <c r="A89" s="4">
        <f t="shared" si="23"/>
        <v>77</v>
      </c>
      <c r="B89" s="1"/>
      <c r="C89" s="7"/>
      <c r="D89" s="8" t="str">
        <f t="shared" si="18"/>
        <v/>
      </c>
      <c r="E89" s="6" t="str">
        <f t="shared" si="19"/>
        <v xml:space="preserve">   ---</v>
      </c>
      <c r="F89" s="6" t="str">
        <f t="shared" si="20"/>
        <v xml:space="preserve">   ---</v>
      </c>
      <c r="G89" s="5" t="str">
        <f t="shared" si="21"/>
        <v/>
      </c>
      <c r="H89" s="6" t="str">
        <f t="shared" si="22"/>
        <v/>
      </c>
      <c r="I89" s="14" t="str">
        <f>IF(OR($B89="P",$B89="",$B89="AC",$B89="NT",$B89="Pc",$B89="CT",$B88="NT"),"   ---",(IF(AND(OR($B87="NT",$B87=""),$B90="CT",NOT($B88="Ac"),NOT($B89="NMe")),10^(VLOOKUP($B89,B!$C$5:$H$36,2,FALSE)+VLOOKUP($B88,B!$C$5:$H$36,3,FALSE)+B!$E$33+B!$D$34),(IF(AND(OR($B87="NT",$B87=""),NOT($B88="Ac")),10^(VLOOKUP($B89,B!$C$5:$H$36,2,FALSE)+VLOOKUP($B88,B!$C$5:$H$36,3,FALSE)+B!$E$33),(IF(AND($B90="CT",NOT($B89="NMe")),10^(VLOOKUP($B89,B!$C$5:$H$36,2,FALSE)+VLOOKUP($B88,B!$C$5:$H$36,3,FALSE)+B!$D$34),10^(VLOOKUP($B89,B!$C$5:$H$36,2,FALSE)+VLOOKUP($B88,B!$C$5:$H$36,3,FALSE)))))))))</f>
        <v xml:space="preserve">   ---</v>
      </c>
      <c r="J89" s="14" t="str">
        <f>IF(OR($B89="P",$B89="",$B89="AC",$B89="NT",$B89="Pc",$B89="CT",$B88="NT"),"   ---",(IF(AND(OR($B87="NT",$B87=""),$B90="CT",NOT($B88="Ac"),NOT($B89="NMe")),10^(VLOOKUP($B89,B!$C$5:$H$36,5,FALSE)+VLOOKUP($B88,B!$C$5:$H$36,6,FALSE)+B!$H$33+B!$G$34),(IF(AND(OR($B87="NT",$B87=""),NOT($B88="Ac")),10^(VLOOKUP($B89,B!$C$5:$H$36,5,FALSE)+VLOOKUP($B88,B!$C$5:$H$36,6,FALSE)+B!$H$33),(IF(AND($B90="CT",NOT($B89="NMe")),10^(VLOOKUP($B89,B!$C$5:$H$36,5,FALSE)+VLOOKUP($B88,B!$C$5:$H$36,6,FALSE)+B!$G$34),10^(VLOOKUP($B89,B!$C$5:$H$36,5,FALSE)+VLOOKUP($B88,B!$C$5:$H$36,6,FALSE)))))))))</f>
        <v xml:space="preserve">   ---</v>
      </c>
      <c r="K89" s="5" t="str">
        <f t="shared" si="24"/>
        <v/>
      </c>
      <c r="L89" s="5" t="str">
        <f t="shared" si="25"/>
        <v/>
      </c>
      <c r="M89" s="5" t="str">
        <f t="shared" si="26"/>
        <v/>
      </c>
      <c r="N89" s="4"/>
      <c r="O89" s="4"/>
      <c r="P89" s="4"/>
      <c r="Q89" s="6"/>
      <c r="R89" s="6"/>
      <c r="S89" s="5"/>
      <c r="T89" s="5"/>
      <c r="U89" s="5"/>
      <c r="V89" s="5"/>
      <c r="W89" s="5"/>
    </row>
    <row r="90" spans="1:23" x14ac:dyDescent="0.25">
      <c r="A90" s="4">
        <f t="shared" si="23"/>
        <v>78</v>
      </c>
      <c r="B90" s="1"/>
      <c r="C90" s="7"/>
      <c r="D90" s="8" t="str">
        <f t="shared" si="18"/>
        <v/>
      </c>
      <c r="E90" s="6" t="str">
        <f t="shared" si="19"/>
        <v xml:space="preserve">   ---</v>
      </c>
      <c r="F90" s="6" t="str">
        <f t="shared" si="20"/>
        <v xml:space="preserve">   ---</v>
      </c>
      <c r="G90" s="5" t="str">
        <f t="shared" si="21"/>
        <v/>
      </c>
      <c r="H90" s="6" t="str">
        <f t="shared" si="22"/>
        <v/>
      </c>
      <c r="I90" s="14" t="str">
        <f>IF(OR($B90="P",$B90="",$B90="AC",$B90="NT",$B90="Pc",$B90="CT",$B89="NT"),"   ---",(IF(AND(OR($B88="NT",$B88=""),$B91="CT",NOT($B89="Ac"),NOT($B90="NMe")),10^(VLOOKUP($B90,B!$C$5:$H$36,2,FALSE)+VLOOKUP($B89,B!$C$5:$H$36,3,FALSE)+B!$E$33+B!$D$34),(IF(AND(OR($B88="NT",$B88=""),NOT($B89="Ac")),10^(VLOOKUP($B90,B!$C$5:$H$36,2,FALSE)+VLOOKUP($B89,B!$C$5:$H$36,3,FALSE)+B!$E$33),(IF(AND($B91="CT",NOT($B90="NMe")),10^(VLOOKUP($B90,B!$C$5:$H$36,2,FALSE)+VLOOKUP($B89,B!$C$5:$H$36,3,FALSE)+B!$D$34),10^(VLOOKUP($B90,B!$C$5:$H$36,2,FALSE)+VLOOKUP($B89,B!$C$5:$H$36,3,FALSE)))))))))</f>
        <v xml:space="preserve">   ---</v>
      </c>
      <c r="J90" s="14" t="str">
        <f>IF(OR($B90="P",$B90="",$B90="AC",$B90="NT",$B90="Pc",$B90="CT",$B89="NT"),"   ---",(IF(AND(OR($B88="NT",$B88=""),$B91="CT",NOT($B89="Ac"),NOT($B90="NMe")),10^(VLOOKUP($B90,B!$C$5:$H$36,5,FALSE)+VLOOKUP($B89,B!$C$5:$H$36,6,FALSE)+B!$H$33+B!$G$34),(IF(AND(OR($B88="NT",$B88=""),NOT($B89="Ac")),10^(VLOOKUP($B90,B!$C$5:$H$36,5,FALSE)+VLOOKUP($B89,B!$C$5:$H$36,6,FALSE)+B!$H$33),(IF(AND($B91="CT",NOT($B90="NMe")),10^(VLOOKUP($B90,B!$C$5:$H$36,5,FALSE)+VLOOKUP($B89,B!$C$5:$H$36,6,FALSE)+B!$G$34),10^(VLOOKUP($B90,B!$C$5:$H$36,5,FALSE)+VLOOKUP($B89,B!$C$5:$H$36,6,FALSE)))))))))</f>
        <v xml:space="preserve">   ---</v>
      </c>
      <c r="K90" s="5" t="str">
        <f t="shared" si="24"/>
        <v/>
      </c>
      <c r="L90" s="5" t="str">
        <f t="shared" si="25"/>
        <v/>
      </c>
      <c r="M90" s="5" t="str">
        <f t="shared" si="26"/>
        <v/>
      </c>
      <c r="N90" s="4"/>
      <c r="O90" s="4"/>
      <c r="P90" s="4"/>
      <c r="Q90" s="6"/>
      <c r="R90" s="6"/>
      <c r="S90" s="5"/>
      <c r="T90" s="5"/>
      <c r="U90" s="5"/>
      <c r="V90" s="5"/>
      <c r="W90" s="5"/>
    </row>
    <row r="91" spans="1:23" x14ac:dyDescent="0.25">
      <c r="A91" s="4">
        <f t="shared" si="23"/>
        <v>79</v>
      </c>
      <c r="B91" s="1"/>
      <c r="C91" s="7"/>
      <c r="D91" s="8" t="str">
        <f t="shared" si="18"/>
        <v/>
      </c>
      <c r="E91" s="6" t="str">
        <f t="shared" si="19"/>
        <v xml:space="preserve">   ---</v>
      </c>
      <c r="F91" s="6" t="str">
        <f t="shared" si="20"/>
        <v xml:space="preserve">   ---</v>
      </c>
      <c r="G91" s="5" t="str">
        <f t="shared" si="21"/>
        <v/>
      </c>
      <c r="H91" s="6" t="str">
        <f t="shared" si="22"/>
        <v/>
      </c>
      <c r="I91" s="14" t="str">
        <f>IF(OR($B91="P",$B91="",$B91="AC",$B91="NT",$B91="Pc",$B91="CT",$B90="NT"),"   ---",(IF(AND(OR($B89="NT",$B89=""),$B92="CT",NOT($B90="Ac"),NOT($B91="NMe")),10^(VLOOKUP($B91,B!$C$5:$H$36,2,FALSE)+VLOOKUP($B90,B!$C$5:$H$36,3,FALSE)+B!$E$33+B!$D$34),(IF(AND(OR($B89="NT",$B89=""),NOT($B90="Ac")),10^(VLOOKUP($B91,B!$C$5:$H$36,2,FALSE)+VLOOKUP($B90,B!$C$5:$H$36,3,FALSE)+B!$E$33),(IF(AND($B92="CT",NOT($B91="NMe")),10^(VLOOKUP($B91,B!$C$5:$H$36,2,FALSE)+VLOOKUP($B90,B!$C$5:$H$36,3,FALSE)+B!$D$34),10^(VLOOKUP($B91,B!$C$5:$H$36,2,FALSE)+VLOOKUP($B90,B!$C$5:$H$36,3,FALSE)))))))))</f>
        <v xml:space="preserve">   ---</v>
      </c>
      <c r="J91" s="14" t="str">
        <f>IF(OR($B91="P",$B91="",$B91="AC",$B91="NT",$B91="Pc",$B91="CT",$B90="NT"),"   ---",(IF(AND(OR($B89="NT",$B89=""),$B92="CT",NOT($B90="Ac"),NOT($B91="NMe")),10^(VLOOKUP($B91,B!$C$5:$H$36,5,FALSE)+VLOOKUP($B90,B!$C$5:$H$36,6,FALSE)+B!$H$33+B!$G$34),(IF(AND(OR($B89="NT",$B89=""),NOT($B90="Ac")),10^(VLOOKUP($B91,B!$C$5:$H$36,5,FALSE)+VLOOKUP($B90,B!$C$5:$H$36,6,FALSE)+B!$H$33),(IF(AND($B92="CT",NOT($B91="NMe")),10^(VLOOKUP($B91,B!$C$5:$H$36,5,FALSE)+VLOOKUP($B90,B!$C$5:$H$36,6,FALSE)+B!$G$34),10^(VLOOKUP($B91,B!$C$5:$H$36,5,FALSE)+VLOOKUP($B90,B!$C$5:$H$36,6,FALSE)))))))))</f>
        <v xml:space="preserve">   ---</v>
      </c>
      <c r="K91" s="5" t="str">
        <f t="shared" si="24"/>
        <v/>
      </c>
      <c r="L91" s="5" t="str">
        <f t="shared" si="25"/>
        <v/>
      </c>
      <c r="M91" s="5" t="str">
        <f t="shared" si="26"/>
        <v/>
      </c>
      <c r="N91" s="4"/>
      <c r="O91" s="4"/>
      <c r="P91" s="4"/>
      <c r="Q91" s="6"/>
      <c r="R91" s="6"/>
      <c r="S91" s="5"/>
      <c r="T91" s="5"/>
      <c r="U91" s="5"/>
      <c r="V91" s="5"/>
      <c r="W91" s="5"/>
    </row>
    <row r="92" spans="1:23" x14ac:dyDescent="0.25">
      <c r="A92" s="4">
        <f t="shared" si="23"/>
        <v>80</v>
      </c>
      <c r="B92" s="1"/>
      <c r="C92" s="7"/>
      <c r="D92" s="8" t="str">
        <f t="shared" si="18"/>
        <v/>
      </c>
      <c r="E92" s="6" t="str">
        <f t="shared" si="19"/>
        <v xml:space="preserve">   ---</v>
      </c>
      <c r="F92" s="6" t="str">
        <f t="shared" si="20"/>
        <v xml:space="preserve">   ---</v>
      </c>
      <c r="G92" s="5" t="str">
        <f t="shared" si="21"/>
        <v/>
      </c>
      <c r="H92" s="6" t="str">
        <f t="shared" si="22"/>
        <v/>
      </c>
      <c r="I92" s="14" t="str">
        <f>IF(OR($B92="P",$B92="",$B92="AC",$B92="NT",$B92="Pc",$B92="CT",$B91="NT"),"   ---",(IF(AND(OR($B90="NT",$B90=""),$B93="CT",NOT($B91="Ac"),NOT($B92="NMe")),10^(VLOOKUP($B92,B!$C$5:$H$36,2,FALSE)+VLOOKUP($B91,B!$C$5:$H$36,3,FALSE)+B!$E$33+B!$D$34),(IF(AND(OR($B90="NT",$B90=""),NOT($B91="Ac")),10^(VLOOKUP($B92,B!$C$5:$H$36,2,FALSE)+VLOOKUP($B91,B!$C$5:$H$36,3,FALSE)+B!$E$33),(IF(AND($B93="CT",NOT($B92="NMe")),10^(VLOOKUP($B92,B!$C$5:$H$36,2,FALSE)+VLOOKUP($B91,B!$C$5:$H$36,3,FALSE)+B!$D$34),10^(VLOOKUP($B92,B!$C$5:$H$36,2,FALSE)+VLOOKUP($B91,B!$C$5:$H$36,3,FALSE)))))))))</f>
        <v xml:space="preserve">   ---</v>
      </c>
      <c r="J92" s="14" t="str">
        <f>IF(OR($B92="P",$B92="",$B92="AC",$B92="NT",$B92="Pc",$B92="CT",$B91="NT"),"   ---",(IF(AND(OR($B90="NT",$B90=""),$B93="CT",NOT($B91="Ac"),NOT($B92="NMe")),10^(VLOOKUP($B92,B!$C$5:$H$36,5,FALSE)+VLOOKUP($B91,B!$C$5:$H$36,6,FALSE)+B!$H$33+B!$G$34),(IF(AND(OR($B90="NT",$B90=""),NOT($B91="Ac")),10^(VLOOKUP($B92,B!$C$5:$H$36,5,FALSE)+VLOOKUP($B91,B!$C$5:$H$36,6,FALSE)+B!$H$33),(IF(AND($B93="CT",NOT($B92="NMe")),10^(VLOOKUP($B92,B!$C$5:$H$36,5,FALSE)+VLOOKUP($B91,B!$C$5:$H$36,6,FALSE)+B!$G$34),10^(VLOOKUP($B92,B!$C$5:$H$36,5,FALSE)+VLOOKUP($B91,B!$C$5:$H$36,6,FALSE)))))))))</f>
        <v xml:space="preserve">   ---</v>
      </c>
      <c r="K92" s="5" t="str">
        <f t="shared" si="24"/>
        <v/>
      </c>
      <c r="L92" s="5" t="str">
        <f t="shared" si="25"/>
        <v/>
      </c>
      <c r="M92" s="5" t="str">
        <f t="shared" si="26"/>
        <v/>
      </c>
      <c r="N92" s="4"/>
      <c r="O92" s="4"/>
      <c r="P92" s="4"/>
      <c r="Q92" s="6"/>
      <c r="R92" s="6"/>
      <c r="S92" s="5"/>
      <c r="T92" s="5"/>
      <c r="U92" s="5"/>
      <c r="V92" s="5"/>
      <c r="W92" s="5"/>
    </row>
    <row r="93" spans="1:23" x14ac:dyDescent="0.25">
      <c r="A93" s="4">
        <f t="shared" si="23"/>
        <v>81</v>
      </c>
      <c r="B93" s="1"/>
      <c r="C93" s="7"/>
      <c r="D93" s="8" t="str">
        <f t="shared" si="18"/>
        <v/>
      </c>
      <c r="E93" s="6" t="str">
        <f t="shared" si="19"/>
        <v xml:space="preserve">   ---</v>
      </c>
      <c r="F93" s="6" t="str">
        <f t="shared" si="20"/>
        <v xml:space="preserve">   ---</v>
      </c>
      <c r="G93" s="5" t="str">
        <f t="shared" si="21"/>
        <v/>
      </c>
      <c r="H93" s="6" t="str">
        <f t="shared" si="22"/>
        <v/>
      </c>
      <c r="I93" s="14" t="str">
        <f>IF(OR($B93="P",$B93="",$B93="AC",$B93="NT",$B93="Pc",$B93="CT",$B92="NT"),"   ---",(IF(AND(OR($B91="NT",$B91=""),$B94="CT",NOT($B92="Ac"),NOT($B93="NMe")),10^(VLOOKUP($B93,B!$C$5:$H$36,2,FALSE)+VLOOKUP($B92,B!$C$5:$H$36,3,FALSE)+B!$E$33+B!$D$34),(IF(AND(OR($B91="NT",$B91=""),NOT($B92="Ac")),10^(VLOOKUP($B93,B!$C$5:$H$36,2,FALSE)+VLOOKUP($B92,B!$C$5:$H$36,3,FALSE)+B!$E$33),(IF(AND($B94="CT",NOT($B93="NMe")),10^(VLOOKUP($B93,B!$C$5:$H$36,2,FALSE)+VLOOKUP($B92,B!$C$5:$H$36,3,FALSE)+B!$D$34),10^(VLOOKUP($B93,B!$C$5:$H$36,2,FALSE)+VLOOKUP($B92,B!$C$5:$H$36,3,FALSE)))))))))</f>
        <v xml:space="preserve">   ---</v>
      </c>
      <c r="J93" s="14" t="str">
        <f>IF(OR($B93="P",$B93="",$B93="AC",$B93="NT",$B93="Pc",$B93="CT",$B92="NT"),"   ---",(IF(AND(OR($B91="NT",$B91=""),$B94="CT",NOT($B92="Ac"),NOT($B93="NMe")),10^(VLOOKUP($B93,B!$C$5:$H$36,5,FALSE)+VLOOKUP($B92,B!$C$5:$H$36,6,FALSE)+B!$H$33+B!$G$34),(IF(AND(OR($B91="NT",$B91=""),NOT($B92="Ac")),10^(VLOOKUP($B93,B!$C$5:$H$36,5,FALSE)+VLOOKUP($B92,B!$C$5:$H$36,6,FALSE)+B!$H$33),(IF(AND($B94="CT",NOT($B93="NMe")),10^(VLOOKUP($B93,B!$C$5:$H$36,5,FALSE)+VLOOKUP($B92,B!$C$5:$H$36,6,FALSE)+B!$G$34),10^(VLOOKUP($B93,B!$C$5:$H$36,5,FALSE)+VLOOKUP($B92,B!$C$5:$H$36,6,FALSE)))))))))</f>
        <v xml:space="preserve">   ---</v>
      </c>
      <c r="K93" s="5" t="str">
        <f t="shared" si="24"/>
        <v/>
      </c>
      <c r="L93" s="5" t="str">
        <f t="shared" si="25"/>
        <v/>
      </c>
      <c r="M93" s="5" t="str">
        <f t="shared" si="26"/>
        <v/>
      </c>
      <c r="N93" s="4"/>
      <c r="O93" s="4"/>
      <c r="P93" s="4"/>
      <c r="Q93" s="6"/>
      <c r="R93" s="6"/>
      <c r="S93" s="5"/>
      <c r="T93" s="5"/>
      <c r="U93" s="5"/>
      <c r="V93" s="5"/>
      <c r="W93" s="5"/>
    </row>
    <row r="94" spans="1:23" x14ac:dyDescent="0.25">
      <c r="A94" s="4">
        <f t="shared" si="23"/>
        <v>82</v>
      </c>
      <c r="B94" s="1"/>
      <c r="C94" s="7"/>
      <c r="D94" s="8" t="str">
        <f t="shared" si="18"/>
        <v/>
      </c>
      <c r="E94" s="6" t="str">
        <f t="shared" si="19"/>
        <v xml:space="preserve">   ---</v>
      </c>
      <c r="F94" s="6" t="str">
        <f t="shared" si="20"/>
        <v xml:space="preserve">   ---</v>
      </c>
      <c r="G94" s="5" t="str">
        <f t="shared" si="21"/>
        <v/>
      </c>
      <c r="H94" s="6" t="str">
        <f t="shared" si="22"/>
        <v/>
      </c>
      <c r="I94" s="14" t="str">
        <f>IF(OR($B94="P",$B94="",$B94="AC",$B94="NT",$B94="Pc",$B94="CT",$B93="NT"),"   ---",(IF(AND(OR($B92="NT",$B92=""),$B95="CT",NOT($B93="Ac"),NOT($B94="NMe")),10^(VLOOKUP($B94,B!$C$5:$H$36,2,FALSE)+VLOOKUP($B93,B!$C$5:$H$36,3,FALSE)+B!$E$33+B!$D$34),(IF(AND(OR($B92="NT",$B92=""),NOT($B93="Ac")),10^(VLOOKUP($B94,B!$C$5:$H$36,2,FALSE)+VLOOKUP($B93,B!$C$5:$H$36,3,FALSE)+B!$E$33),(IF(AND($B95="CT",NOT($B94="NMe")),10^(VLOOKUP($B94,B!$C$5:$H$36,2,FALSE)+VLOOKUP($B93,B!$C$5:$H$36,3,FALSE)+B!$D$34),10^(VLOOKUP($B94,B!$C$5:$H$36,2,FALSE)+VLOOKUP($B93,B!$C$5:$H$36,3,FALSE)))))))))</f>
        <v xml:space="preserve">   ---</v>
      </c>
      <c r="J94" s="14" t="str">
        <f>IF(OR($B94="P",$B94="",$B94="AC",$B94="NT",$B94="Pc",$B94="CT",$B93="NT"),"   ---",(IF(AND(OR($B92="NT",$B92=""),$B95="CT",NOT($B93="Ac"),NOT($B94="NMe")),10^(VLOOKUP($B94,B!$C$5:$H$36,5,FALSE)+VLOOKUP($B93,B!$C$5:$H$36,6,FALSE)+B!$H$33+B!$G$34),(IF(AND(OR($B92="NT",$B92=""),NOT($B93="Ac")),10^(VLOOKUP($B94,B!$C$5:$H$36,5,FALSE)+VLOOKUP($B93,B!$C$5:$H$36,6,FALSE)+B!$H$33),(IF(AND($B95="CT",NOT($B94="NMe")),10^(VLOOKUP($B94,B!$C$5:$H$36,5,FALSE)+VLOOKUP($B93,B!$C$5:$H$36,6,FALSE)+B!$G$34),10^(VLOOKUP($B94,B!$C$5:$H$36,5,FALSE)+VLOOKUP($B93,B!$C$5:$H$36,6,FALSE)))))))))</f>
        <v xml:space="preserve">   ---</v>
      </c>
      <c r="K94" s="5" t="str">
        <f t="shared" si="24"/>
        <v/>
      </c>
      <c r="L94" s="5" t="str">
        <f t="shared" si="25"/>
        <v/>
      </c>
      <c r="M94" s="5" t="str">
        <f t="shared" si="26"/>
        <v/>
      </c>
      <c r="N94" s="4"/>
      <c r="O94" s="4"/>
      <c r="P94" s="4"/>
      <c r="Q94" s="6"/>
      <c r="R94" s="6"/>
      <c r="S94" s="5"/>
      <c r="T94" s="5"/>
      <c r="U94" s="5"/>
      <c r="V94" s="5"/>
      <c r="W94" s="5"/>
    </row>
    <row r="95" spans="1:23" x14ac:dyDescent="0.25">
      <c r="A95" s="4">
        <f t="shared" si="23"/>
        <v>83</v>
      </c>
      <c r="B95" s="1"/>
      <c r="C95" s="7"/>
      <c r="D95" s="8" t="str">
        <f t="shared" si="18"/>
        <v/>
      </c>
      <c r="E95" s="6" t="str">
        <f t="shared" si="19"/>
        <v xml:space="preserve">   ---</v>
      </c>
      <c r="F95" s="6" t="str">
        <f t="shared" si="20"/>
        <v xml:space="preserve">   ---</v>
      </c>
      <c r="G95" s="5" t="str">
        <f t="shared" si="21"/>
        <v/>
      </c>
      <c r="H95" s="6" t="str">
        <f t="shared" si="22"/>
        <v/>
      </c>
      <c r="I95" s="14" t="str">
        <f>IF(OR($B95="P",$B95="",$B95="AC",$B95="NT",$B95="Pc",$B95="CT",$B94="NT"),"   ---",(IF(AND(OR($B93="NT",$B93=""),$B96="CT",NOT($B94="Ac"),NOT($B95="NMe")),10^(VLOOKUP($B95,B!$C$5:$H$36,2,FALSE)+VLOOKUP($B94,B!$C$5:$H$36,3,FALSE)+B!$E$33+B!$D$34),(IF(AND(OR($B93="NT",$B93=""),NOT($B94="Ac")),10^(VLOOKUP($B95,B!$C$5:$H$36,2,FALSE)+VLOOKUP($B94,B!$C$5:$H$36,3,FALSE)+B!$E$33),(IF(AND($B96="CT",NOT($B95="NMe")),10^(VLOOKUP($B95,B!$C$5:$H$36,2,FALSE)+VLOOKUP($B94,B!$C$5:$H$36,3,FALSE)+B!$D$34),10^(VLOOKUP($B95,B!$C$5:$H$36,2,FALSE)+VLOOKUP($B94,B!$C$5:$H$36,3,FALSE)))))))))</f>
        <v xml:space="preserve">   ---</v>
      </c>
      <c r="J95" s="14" t="str">
        <f>IF(OR($B95="P",$B95="",$B95="AC",$B95="NT",$B95="Pc",$B95="CT",$B94="NT"),"   ---",(IF(AND(OR($B93="NT",$B93=""),$B96="CT",NOT($B94="Ac"),NOT($B95="NMe")),10^(VLOOKUP($B95,B!$C$5:$H$36,5,FALSE)+VLOOKUP($B94,B!$C$5:$H$36,6,FALSE)+B!$H$33+B!$G$34),(IF(AND(OR($B93="NT",$B93=""),NOT($B94="Ac")),10^(VLOOKUP($B95,B!$C$5:$H$36,5,FALSE)+VLOOKUP($B94,B!$C$5:$H$36,6,FALSE)+B!$H$33),(IF(AND($B96="CT",NOT($B95="NMe")),10^(VLOOKUP($B95,B!$C$5:$H$36,5,FALSE)+VLOOKUP($B94,B!$C$5:$H$36,6,FALSE)+B!$G$34),10^(VLOOKUP($B95,B!$C$5:$H$36,5,FALSE)+VLOOKUP($B94,B!$C$5:$H$36,6,FALSE)))))))))</f>
        <v xml:space="preserve">   ---</v>
      </c>
      <c r="K95" s="5" t="str">
        <f t="shared" si="24"/>
        <v/>
      </c>
      <c r="L95" s="5" t="str">
        <f t="shared" si="25"/>
        <v/>
      </c>
      <c r="M95" s="5" t="str">
        <f t="shared" si="26"/>
        <v/>
      </c>
      <c r="N95" s="4"/>
      <c r="O95" s="4"/>
      <c r="P95" s="4"/>
      <c r="Q95" s="6"/>
      <c r="R95" s="6"/>
      <c r="S95" s="5"/>
      <c r="T95" s="5"/>
      <c r="U95" s="5"/>
      <c r="V95" s="5"/>
      <c r="W95" s="5"/>
    </row>
    <row r="96" spans="1:23" x14ac:dyDescent="0.25">
      <c r="A96" s="4">
        <f t="shared" si="23"/>
        <v>84</v>
      </c>
      <c r="B96" s="1"/>
      <c r="C96" s="7"/>
      <c r="D96" s="8" t="str">
        <f t="shared" si="18"/>
        <v/>
      </c>
      <c r="E96" s="6" t="str">
        <f t="shared" si="19"/>
        <v xml:space="preserve">   ---</v>
      </c>
      <c r="F96" s="6" t="str">
        <f t="shared" si="20"/>
        <v xml:space="preserve">   ---</v>
      </c>
      <c r="G96" s="5" t="str">
        <f t="shared" si="21"/>
        <v/>
      </c>
      <c r="H96" s="6" t="str">
        <f t="shared" si="22"/>
        <v/>
      </c>
      <c r="I96" s="14" t="str">
        <f>IF(OR($B96="P",$B96="",$B96="AC",$B96="NT",$B96="Pc",$B96="CT",$B95="NT"),"   ---",(IF(AND(OR($B94="NT",$B94=""),$B97="CT",NOT($B95="Ac"),NOT($B96="NMe")),10^(VLOOKUP($B96,B!$C$5:$H$36,2,FALSE)+VLOOKUP($B95,B!$C$5:$H$36,3,FALSE)+B!$E$33+B!$D$34),(IF(AND(OR($B94="NT",$B94=""),NOT($B95="Ac")),10^(VLOOKUP($B96,B!$C$5:$H$36,2,FALSE)+VLOOKUP($B95,B!$C$5:$H$36,3,FALSE)+B!$E$33),(IF(AND($B97="CT",NOT($B96="NMe")),10^(VLOOKUP($B96,B!$C$5:$H$36,2,FALSE)+VLOOKUP($B95,B!$C$5:$H$36,3,FALSE)+B!$D$34),10^(VLOOKUP($B96,B!$C$5:$H$36,2,FALSE)+VLOOKUP($B95,B!$C$5:$H$36,3,FALSE)))))))))</f>
        <v xml:space="preserve">   ---</v>
      </c>
      <c r="J96" s="14" t="str">
        <f>IF(OR($B96="P",$B96="",$B96="AC",$B96="NT",$B96="Pc",$B96="CT",$B95="NT"),"   ---",(IF(AND(OR($B94="NT",$B94=""),$B97="CT",NOT($B95="Ac"),NOT($B96="NMe")),10^(VLOOKUP($B96,B!$C$5:$H$36,5,FALSE)+VLOOKUP($B95,B!$C$5:$H$36,6,FALSE)+B!$H$33+B!$G$34),(IF(AND(OR($B94="NT",$B94=""),NOT($B95="Ac")),10^(VLOOKUP($B96,B!$C$5:$H$36,5,FALSE)+VLOOKUP($B95,B!$C$5:$H$36,6,FALSE)+B!$H$33),(IF(AND($B97="CT",NOT($B96="NMe")),10^(VLOOKUP($B96,B!$C$5:$H$36,5,FALSE)+VLOOKUP($B95,B!$C$5:$H$36,6,FALSE)+B!$G$34),10^(VLOOKUP($B96,B!$C$5:$H$36,5,FALSE)+VLOOKUP($B95,B!$C$5:$H$36,6,FALSE)))))))))</f>
        <v xml:space="preserve">   ---</v>
      </c>
      <c r="K96" s="5" t="str">
        <f t="shared" si="24"/>
        <v/>
      </c>
      <c r="L96" s="5" t="str">
        <f t="shared" si="25"/>
        <v/>
      </c>
      <c r="M96" s="5" t="str">
        <f t="shared" si="26"/>
        <v/>
      </c>
      <c r="N96" s="4"/>
      <c r="O96" s="4"/>
      <c r="P96" s="4"/>
      <c r="Q96" s="6"/>
      <c r="R96" s="6"/>
      <c r="S96" s="5"/>
      <c r="T96" s="5"/>
      <c r="U96" s="5"/>
      <c r="V96" s="5"/>
      <c r="W96" s="5"/>
    </row>
    <row r="97" spans="1:23" x14ac:dyDescent="0.25">
      <c r="A97" s="4">
        <f t="shared" si="23"/>
        <v>85</v>
      </c>
      <c r="B97" s="1"/>
      <c r="C97" s="7"/>
      <c r="D97" s="8" t="str">
        <f t="shared" si="18"/>
        <v/>
      </c>
      <c r="E97" s="6" t="str">
        <f t="shared" si="19"/>
        <v xml:space="preserve">   ---</v>
      </c>
      <c r="F97" s="6" t="str">
        <f t="shared" si="20"/>
        <v xml:space="preserve">   ---</v>
      </c>
      <c r="G97" s="5" t="str">
        <f t="shared" si="21"/>
        <v/>
      </c>
      <c r="H97" s="6" t="str">
        <f t="shared" si="22"/>
        <v/>
      </c>
      <c r="I97" s="14" t="str">
        <f>IF(OR($B97="P",$B97="",$B97="AC",$B97="NT",$B97="Pc",$B97="CT",$B96="NT"),"   ---",(IF(AND(OR($B95="NT",$B95=""),$B98="CT",NOT($B96="Ac"),NOT($B97="NMe")),10^(VLOOKUP($B97,B!$C$5:$H$36,2,FALSE)+VLOOKUP($B96,B!$C$5:$H$36,3,FALSE)+B!$E$33+B!$D$34),(IF(AND(OR($B95="NT",$B95=""),NOT($B96="Ac")),10^(VLOOKUP($B97,B!$C$5:$H$36,2,FALSE)+VLOOKUP($B96,B!$C$5:$H$36,3,FALSE)+B!$E$33),(IF(AND($B98="CT",NOT($B97="NMe")),10^(VLOOKUP($B97,B!$C$5:$H$36,2,FALSE)+VLOOKUP($B96,B!$C$5:$H$36,3,FALSE)+B!$D$34),10^(VLOOKUP($B97,B!$C$5:$H$36,2,FALSE)+VLOOKUP($B96,B!$C$5:$H$36,3,FALSE)))))))))</f>
        <v xml:space="preserve">   ---</v>
      </c>
      <c r="J97" s="14" t="str">
        <f>IF(OR($B97="P",$B97="",$B97="AC",$B97="NT",$B97="Pc",$B97="CT",$B96="NT"),"   ---",(IF(AND(OR($B95="NT",$B95=""),$B98="CT",NOT($B96="Ac"),NOT($B97="NMe")),10^(VLOOKUP($B97,B!$C$5:$H$36,5,FALSE)+VLOOKUP($B96,B!$C$5:$H$36,6,FALSE)+B!$H$33+B!$G$34),(IF(AND(OR($B95="NT",$B95=""),NOT($B96="Ac")),10^(VLOOKUP($B97,B!$C$5:$H$36,5,FALSE)+VLOOKUP($B96,B!$C$5:$H$36,6,FALSE)+B!$H$33),(IF(AND($B98="CT",NOT($B97="NMe")),10^(VLOOKUP($B97,B!$C$5:$H$36,5,FALSE)+VLOOKUP($B96,B!$C$5:$H$36,6,FALSE)+B!$G$34),10^(VLOOKUP($B97,B!$C$5:$H$36,5,FALSE)+VLOOKUP($B96,B!$C$5:$H$36,6,FALSE)))))))))</f>
        <v xml:space="preserve">   ---</v>
      </c>
      <c r="K97" s="5" t="str">
        <f t="shared" si="24"/>
        <v/>
      </c>
      <c r="L97" s="5" t="str">
        <f t="shared" si="25"/>
        <v/>
      </c>
      <c r="M97" s="5" t="str">
        <f t="shared" si="26"/>
        <v/>
      </c>
      <c r="N97" s="4"/>
      <c r="O97" s="4"/>
      <c r="P97" s="4"/>
      <c r="Q97" s="6"/>
      <c r="R97" s="6"/>
      <c r="S97" s="5"/>
      <c r="T97" s="5"/>
      <c r="U97" s="5"/>
      <c r="V97" s="5"/>
      <c r="W97" s="5"/>
    </row>
    <row r="98" spans="1:23" x14ac:dyDescent="0.25">
      <c r="A98" s="4">
        <f t="shared" si="23"/>
        <v>86</v>
      </c>
      <c r="B98" s="1"/>
      <c r="C98" s="7"/>
      <c r="D98" s="8" t="str">
        <f t="shared" si="18"/>
        <v/>
      </c>
      <c r="E98" s="6" t="str">
        <f t="shared" si="19"/>
        <v xml:space="preserve">   ---</v>
      </c>
      <c r="F98" s="6" t="str">
        <f t="shared" si="20"/>
        <v xml:space="preserve">   ---</v>
      </c>
      <c r="G98" s="5" t="str">
        <f t="shared" si="21"/>
        <v/>
      </c>
      <c r="H98" s="6" t="str">
        <f t="shared" si="22"/>
        <v/>
      </c>
      <c r="I98" s="14" t="str">
        <f>IF(OR($B98="P",$B98="",$B98="AC",$B98="NT",$B98="Pc",$B98="CT",$B97="NT"),"   ---",(IF(AND(OR($B96="NT",$B96=""),$B99="CT",NOT($B97="Ac"),NOT($B98="NMe")),10^(VLOOKUP($B98,B!$C$5:$H$36,2,FALSE)+VLOOKUP($B97,B!$C$5:$H$36,3,FALSE)+B!$E$33+B!$D$34),(IF(AND(OR($B96="NT",$B96=""),NOT($B97="Ac")),10^(VLOOKUP($B98,B!$C$5:$H$36,2,FALSE)+VLOOKUP($B97,B!$C$5:$H$36,3,FALSE)+B!$E$33),(IF(AND($B99="CT",NOT($B98="NMe")),10^(VLOOKUP($B98,B!$C$5:$H$36,2,FALSE)+VLOOKUP($B97,B!$C$5:$H$36,3,FALSE)+B!$D$34),10^(VLOOKUP($B98,B!$C$5:$H$36,2,FALSE)+VLOOKUP($B97,B!$C$5:$H$36,3,FALSE)))))))))</f>
        <v xml:space="preserve">   ---</v>
      </c>
      <c r="J98" s="14" t="str">
        <f>IF(OR($B98="P",$B98="",$B98="AC",$B98="NT",$B98="Pc",$B98="CT",$B97="NT"),"   ---",(IF(AND(OR($B96="NT",$B96=""),$B99="CT",NOT($B97="Ac"),NOT($B98="NMe")),10^(VLOOKUP($B98,B!$C$5:$H$36,5,FALSE)+VLOOKUP($B97,B!$C$5:$H$36,6,FALSE)+B!$H$33+B!$G$34),(IF(AND(OR($B96="NT",$B96=""),NOT($B97="Ac")),10^(VLOOKUP($B98,B!$C$5:$H$36,5,FALSE)+VLOOKUP($B97,B!$C$5:$H$36,6,FALSE)+B!$H$33),(IF(AND($B99="CT",NOT($B98="NMe")),10^(VLOOKUP($B98,B!$C$5:$H$36,5,FALSE)+VLOOKUP($B97,B!$C$5:$H$36,6,FALSE)+B!$G$34),10^(VLOOKUP($B98,B!$C$5:$H$36,5,FALSE)+VLOOKUP($B97,B!$C$5:$H$36,6,FALSE)))))))))</f>
        <v xml:space="preserve">   ---</v>
      </c>
      <c r="K98" s="5" t="str">
        <f t="shared" si="24"/>
        <v/>
      </c>
      <c r="L98" s="5" t="str">
        <f t="shared" si="25"/>
        <v/>
      </c>
      <c r="M98" s="5" t="str">
        <f t="shared" si="26"/>
        <v/>
      </c>
      <c r="N98" s="4"/>
      <c r="O98" s="4"/>
      <c r="P98" s="4"/>
      <c r="Q98" s="6"/>
      <c r="R98" s="6"/>
      <c r="S98" s="5"/>
      <c r="T98" s="5"/>
      <c r="U98" s="5"/>
      <c r="V98" s="5"/>
      <c r="W98" s="5"/>
    </row>
    <row r="99" spans="1:23" x14ac:dyDescent="0.25">
      <c r="A99" s="4">
        <f t="shared" si="23"/>
        <v>87</v>
      </c>
      <c r="B99" s="1"/>
      <c r="C99" s="7"/>
      <c r="D99" s="8" t="str">
        <f t="shared" si="18"/>
        <v/>
      </c>
      <c r="E99" s="6" t="str">
        <f t="shared" si="19"/>
        <v xml:space="preserve">   ---</v>
      </c>
      <c r="F99" s="6" t="str">
        <f t="shared" si="20"/>
        <v xml:space="preserve">   ---</v>
      </c>
      <c r="G99" s="5" t="str">
        <f t="shared" si="21"/>
        <v/>
      </c>
      <c r="H99" s="6" t="str">
        <f t="shared" si="22"/>
        <v/>
      </c>
      <c r="I99" s="14" t="str">
        <f>IF(OR($B99="P",$B99="",$B99="AC",$B99="NT",$B99="Pc",$B99="CT",$B98="NT"),"   ---",(IF(AND(OR($B97="NT",$B97=""),$B100="CT",NOT($B98="Ac"),NOT($B99="NMe")),10^(VLOOKUP($B99,B!$C$5:$H$36,2,FALSE)+VLOOKUP($B98,B!$C$5:$H$36,3,FALSE)+B!$E$33+B!$D$34),(IF(AND(OR($B97="NT",$B97=""),NOT($B98="Ac")),10^(VLOOKUP($B99,B!$C$5:$H$36,2,FALSE)+VLOOKUP($B98,B!$C$5:$H$36,3,FALSE)+B!$E$33),(IF(AND($B100="CT",NOT($B99="NMe")),10^(VLOOKUP($B99,B!$C$5:$H$36,2,FALSE)+VLOOKUP($B98,B!$C$5:$H$36,3,FALSE)+B!$D$34),10^(VLOOKUP($B99,B!$C$5:$H$36,2,FALSE)+VLOOKUP($B98,B!$C$5:$H$36,3,FALSE)))))))))</f>
        <v xml:space="preserve">   ---</v>
      </c>
      <c r="J99" s="14" t="str">
        <f>IF(OR($B99="P",$B99="",$B99="AC",$B99="NT",$B99="Pc",$B99="CT",$B98="NT"),"   ---",(IF(AND(OR($B97="NT",$B97=""),$B100="CT",NOT($B98="Ac"),NOT($B99="NMe")),10^(VLOOKUP($B99,B!$C$5:$H$36,5,FALSE)+VLOOKUP($B98,B!$C$5:$H$36,6,FALSE)+B!$H$33+B!$G$34),(IF(AND(OR($B97="NT",$B97=""),NOT($B98="Ac")),10^(VLOOKUP($B99,B!$C$5:$H$36,5,FALSE)+VLOOKUP($B98,B!$C$5:$H$36,6,FALSE)+B!$H$33),(IF(AND($B100="CT",NOT($B99="NMe")),10^(VLOOKUP($B99,B!$C$5:$H$36,5,FALSE)+VLOOKUP($B98,B!$C$5:$H$36,6,FALSE)+B!$G$34),10^(VLOOKUP($B99,B!$C$5:$H$36,5,FALSE)+VLOOKUP($B98,B!$C$5:$H$36,6,FALSE)))))))))</f>
        <v xml:space="preserve">   ---</v>
      </c>
      <c r="K99" s="5" t="str">
        <f t="shared" si="24"/>
        <v/>
      </c>
      <c r="L99" s="5" t="str">
        <f t="shared" si="25"/>
        <v/>
      </c>
      <c r="M99" s="5" t="str">
        <f t="shared" si="26"/>
        <v/>
      </c>
      <c r="N99" s="4"/>
      <c r="O99" s="4"/>
      <c r="P99" s="4"/>
      <c r="Q99" s="6"/>
      <c r="R99" s="6"/>
      <c r="S99" s="5"/>
      <c r="T99" s="5"/>
      <c r="U99" s="5"/>
      <c r="V99" s="5"/>
      <c r="W99" s="5"/>
    </row>
    <row r="100" spans="1:23" x14ac:dyDescent="0.25">
      <c r="A100" s="4">
        <f t="shared" si="23"/>
        <v>88</v>
      </c>
      <c r="B100" s="1"/>
      <c r="C100" s="7"/>
      <c r="D100" s="8" t="str">
        <f t="shared" si="18"/>
        <v/>
      </c>
      <c r="E100" s="6" t="str">
        <f t="shared" si="19"/>
        <v xml:space="preserve">   ---</v>
      </c>
      <c r="F100" s="6" t="str">
        <f t="shared" si="20"/>
        <v xml:space="preserve">   ---</v>
      </c>
      <c r="G100" s="5" t="str">
        <f t="shared" si="21"/>
        <v/>
      </c>
      <c r="H100" s="6" t="str">
        <f t="shared" si="22"/>
        <v/>
      </c>
      <c r="I100" s="14" t="str">
        <f>IF(OR($B100="P",$B100="",$B100="AC",$B100="NT",$B100="Pc",$B100="CT",$B99="NT"),"   ---",(IF(AND(OR($B98="NT",$B98=""),$B101="CT",NOT($B99="Ac"),NOT($B100="NMe")),10^(VLOOKUP($B100,B!$C$5:$H$36,2,FALSE)+VLOOKUP($B99,B!$C$5:$H$36,3,FALSE)+B!$E$33+B!$D$34),(IF(AND(OR($B98="NT",$B98=""),NOT($B99="Ac")),10^(VLOOKUP($B100,B!$C$5:$H$36,2,FALSE)+VLOOKUP($B99,B!$C$5:$H$36,3,FALSE)+B!$E$33),(IF(AND($B101="CT",NOT($B100="NMe")),10^(VLOOKUP($B100,B!$C$5:$H$36,2,FALSE)+VLOOKUP($B99,B!$C$5:$H$36,3,FALSE)+B!$D$34),10^(VLOOKUP($B100,B!$C$5:$H$36,2,FALSE)+VLOOKUP($B99,B!$C$5:$H$36,3,FALSE)))))))))</f>
        <v xml:space="preserve">   ---</v>
      </c>
      <c r="J100" s="14" t="str">
        <f>IF(OR($B100="P",$B100="",$B100="AC",$B100="NT",$B100="Pc",$B100="CT",$B99="NT"),"   ---",(IF(AND(OR($B98="NT",$B98=""),$B101="CT",NOT($B99="Ac"),NOT($B100="NMe")),10^(VLOOKUP($B100,B!$C$5:$H$36,5,FALSE)+VLOOKUP($B99,B!$C$5:$H$36,6,FALSE)+B!$H$33+B!$G$34),(IF(AND(OR($B98="NT",$B98=""),NOT($B99="Ac")),10^(VLOOKUP($B100,B!$C$5:$H$36,5,FALSE)+VLOOKUP($B99,B!$C$5:$H$36,6,FALSE)+B!$H$33),(IF(AND($B101="CT",NOT($B100="NMe")),10^(VLOOKUP($B100,B!$C$5:$H$36,5,FALSE)+VLOOKUP($B99,B!$C$5:$H$36,6,FALSE)+B!$G$34),10^(VLOOKUP($B100,B!$C$5:$H$36,5,FALSE)+VLOOKUP($B99,B!$C$5:$H$36,6,FALSE)))))))))</f>
        <v xml:space="preserve">   ---</v>
      </c>
      <c r="K100" s="5" t="str">
        <f t="shared" si="24"/>
        <v/>
      </c>
      <c r="L100" s="5" t="str">
        <f t="shared" si="25"/>
        <v/>
      </c>
      <c r="M100" s="5" t="str">
        <f t="shared" si="26"/>
        <v/>
      </c>
      <c r="N100" s="4"/>
      <c r="O100" s="4"/>
      <c r="P100" s="4"/>
      <c r="Q100" s="6"/>
      <c r="R100" s="6"/>
      <c r="S100" s="5"/>
      <c r="T100" s="5"/>
      <c r="U100" s="5"/>
      <c r="V100" s="5"/>
      <c r="W100" s="5"/>
    </row>
    <row r="101" spans="1:23" x14ac:dyDescent="0.25">
      <c r="A101" s="4">
        <f t="shared" si="23"/>
        <v>89</v>
      </c>
      <c r="B101" s="1"/>
      <c r="C101" s="7"/>
      <c r="D101" s="8" t="str">
        <f t="shared" si="18"/>
        <v/>
      </c>
      <c r="E101" s="6" t="str">
        <f t="shared" si="19"/>
        <v xml:space="preserve">   ---</v>
      </c>
      <c r="F101" s="6" t="str">
        <f t="shared" si="20"/>
        <v xml:space="preserve">   ---</v>
      </c>
      <c r="G101" s="5" t="str">
        <f t="shared" si="21"/>
        <v/>
      </c>
      <c r="H101" s="6" t="str">
        <f t="shared" si="22"/>
        <v/>
      </c>
      <c r="I101" s="14" t="str">
        <f>IF(OR($B101="P",$B101="",$B101="AC",$B101="NT",$B101="Pc",$B101="CT",$B100="NT"),"   ---",(IF(AND(OR($B99="NT",$B99=""),$B102="CT",NOT($B100="Ac"),NOT($B101="NMe")),10^(VLOOKUP($B101,B!$C$5:$H$36,2,FALSE)+VLOOKUP($B100,B!$C$5:$H$36,3,FALSE)+B!$E$33+B!$D$34),(IF(AND(OR($B99="NT",$B99=""),NOT($B100="Ac")),10^(VLOOKUP($B101,B!$C$5:$H$36,2,FALSE)+VLOOKUP($B100,B!$C$5:$H$36,3,FALSE)+B!$E$33),(IF(AND($B102="CT",NOT($B101="NMe")),10^(VLOOKUP($B101,B!$C$5:$H$36,2,FALSE)+VLOOKUP($B100,B!$C$5:$H$36,3,FALSE)+B!$D$34),10^(VLOOKUP($B101,B!$C$5:$H$36,2,FALSE)+VLOOKUP($B100,B!$C$5:$H$36,3,FALSE)))))))))</f>
        <v xml:space="preserve">   ---</v>
      </c>
      <c r="J101" s="14" t="str">
        <f>IF(OR($B101="P",$B101="",$B101="AC",$B101="NT",$B101="Pc",$B101="CT",$B100="NT"),"   ---",(IF(AND(OR($B99="NT",$B99=""),$B102="CT",NOT($B100="Ac"),NOT($B101="NMe")),10^(VLOOKUP($B101,B!$C$5:$H$36,5,FALSE)+VLOOKUP($B100,B!$C$5:$H$36,6,FALSE)+B!$H$33+B!$G$34),(IF(AND(OR($B99="NT",$B99=""),NOT($B100="Ac")),10^(VLOOKUP($B101,B!$C$5:$H$36,5,FALSE)+VLOOKUP($B100,B!$C$5:$H$36,6,FALSE)+B!$H$33),(IF(AND($B102="CT",NOT($B101="NMe")),10^(VLOOKUP($B101,B!$C$5:$H$36,5,FALSE)+VLOOKUP($B100,B!$C$5:$H$36,6,FALSE)+B!$G$34),10^(VLOOKUP($B101,B!$C$5:$H$36,5,FALSE)+VLOOKUP($B100,B!$C$5:$H$36,6,FALSE)))))))))</f>
        <v xml:space="preserve">   ---</v>
      </c>
      <c r="K101" s="5" t="str">
        <f t="shared" si="24"/>
        <v/>
      </c>
      <c r="L101" s="5" t="str">
        <f t="shared" si="25"/>
        <v/>
      </c>
      <c r="M101" s="5" t="str">
        <f t="shared" si="26"/>
        <v/>
      </c>
      <c r="N101" s="4"/>
      <c r="O101" s="4"/>
      <c r="P101" s="4"/>
      <c r="Q101" s="6"/>
      <c r="R101" s="6"/>
      <c r="S101" s="5"/>
      <c r="T101" s="5"/>
      <c r="U101" s="5"/>
      <c r="V101" s="5"/>
      <c r="W101" s="5"/>
    </row>
    <row r="102" spans="1:23" x14ac:dyDescent="0.25">
      <c r="A102" s="4">
        <f t="shared" si="23"/>
        <v>90</v>
      </c>
      <c r="B102" s="1"/>
      <c r="C102" s="7"/>
      <c r="D102" s="8" t="str">
        <f t="shared" si="18"/>
        <v/>
      </c>
      <c r="E102" s="6" t="str">
        <f t="shared" si="19"/>
        <v xml:space="preserve">   ---</v>
      </c>
      <c r="F102" s="6" t="str">
        <f t="shared" si="20"/>
        <v xml:space="preserve">   ---</v>
      </c>
      <c r="G102" s="5" t="str">
        <f t="shared" si="21"/>
        <v/>
      </c>
      <c r="H102" s="6" t="str">
        <f t="shared" si="22"/>
        <v/>
      </c>
      <c r="I102" s="14" t="str">
        <f>IF(OR($B102="P",$B102="",$B102="AC",$B102="NT",$B102="Pc",$B102="CT",$B101="NT"),"   ---",(IF(AND(OR($B100="NT",$B100=""),$B103="CT",NOT($B101="Ac"),NOT($B102="NMe")),10^(VLOOKUP($B102,B!$C$5:$H$36,2,FALSE)+VLOOKUP($B101,B!$C$5:$H$36,3,FALSE)+B!$E$33+B!$D$34),(IF(AND(OR($B100="NT",$B100=""),NOT($B101="Ac")),10^(VLOOKUP($B102,B!$C$5:$H$36,2,FALSE)+VLOOKUP($B101,B!$C$5:$H$36,3,FALSE)+B!$E$33),(IF(AND($B103="CT",NOT($B102="NMe")),10^(VLOOKUP($B102,B!$C$5:$H$36,2,FALSE)+VLOOKUP($B101,B!$C$5:$H$36,3,FALSE)+B!$D$34),10^(VLOOKUP($B102,B!$C$5:$H$36,2,FALSE)+VLOOKUP($B101,B!$C$5:$H$36,3,FALSE)))))))))</f>
        <v xml:space="preserve">   ---</v>
      </c>
      <c r="J102" s="14" t="str">
        <f>IF(OR($B102="P",$B102="",$B102="AC",$B102="NT",$B102="Pc",$B102="CT",$B101="NT"),"   ---",(IF(AND(OR($B100="NT",$B100=""),$B103="CT",NOT($B101="Ac"),NOT($B102="NMe")),10^(VLOOKUP($B102,B!$C$5:$H$36,5,FALSE)+VLOOKUP($B101,B!$C$5:$H$36,6,FALSE)+B!$H$33+B!$G$34),(IF(AND(OR($B100="NT",$B100=""),NOT($B101="Ac")),10^(VLOOKUP($B102,B!$C$5:$H$36,5,FALSE)+VLOOKUP($B101,B!$C$5:$H$36,6,FALSE)+B!$H$33),(IF(AND($B103="CT",NOT($B102="NMe")),10^(VLOOKUP($B102,B!$C$5:$H$36,5,FALSE)+VLOOKUP($B101,B!$C$5:$H$36,6,FALSE)+B!$G$34),10^(VLOOKUP($B102,B!$C$5:$H$36,5,FALSE)+VLOOKUP($B101,B!$C$5:$H$36,6,FALSE)))))))))</f>
        <v xml:space="preserve">   ---</v>
      </c>
      <c r="K102" s="5" t="str">
        <f t="shared" si="24"/>
        <v/>
      </c>
      <c r="L102" s="5" t="str">
        <f t="shared" si="25"/>
        <v/>
      </c>
      <c r="M102" s="5" t="str">
        <f t="shared" si="26"/>
        <v/>
      </c>
      <c r="N102" s="4"/>
      <c r="O102" s="4"/>
      <c r="P102" s="4"/>
      <c r="Q102" s="6"/>
      <c r="R102" s="6"/>
      <c r="S102" s="5"/>
      <c r="T102" s="5"/>
      <c r="U102" s="5"/>
      <c r="V102" s="5"/>
      <c r="W102" s="5"/>
    </row>
    <row r="103" spans="1:23" x14ac:dyDescent="0.25">
      <c r="A103" s="4">
        <f t="shared" si="23"/>
        <v>91</v>
      </c>
      <c r="B103" s="1"/>
      <c r="C103" s="7"/>
      <c r="D103" s="8" t="str">
        <f t="shared" si="18"/>
        <v/>
      </c>
      <c r="E103" s="6" t="str">
        <f t="shared" si="19"/>
        <v xml:space="preserve">   ---</v>
      </c>
      <c r="F103" s="6" t="str">
        <f t="shared" si="20"/>
        <v xml:space="preserve">   ---</v>
      </c>
      <c r="G103" s="5" t="str">
        <f t="shared" si="21"/>
        <v/>
      </c>
      <c r="H103" s="6" t="str">
        <f t="shared" si="22"/>
        <v/>
      </c>
      <c r="I103" s="14" t="str">
        <f>IF(OR($B103="P",$B103="",$B103="AC",$B103="NT",$B103="Pc",$B103="CT",$B102="NT"),"   ---",(IF(AND(OR($B101="NT",$B101=""),$B104="CT",NOT($B102="Ac"),NOT($B103="NMe")),10^(VLOOKUP($B103,B!$C$5:$H$36,2,FALSE)+VLOOKUP($B102,B!$C$5:$H$36,3,FALSE)+B!$E$33+B!$D$34),(IF(AND(OR($B101="NT",$B101=""),NOT($B102="Ac")),10^(VLOOKUP($B103,B!$C$5:$H$36,2,FALSE)+VLOOKUP($B102,B!$C$5:$H$36,3,FALSE)+B!$E$33),(IF(AND($B104="CT",NOT($B103="NMe")),10^(VLOOKUP($B103,B!$C$5:$H$36,2,FALSE)+VLOOKUP($B102,B!$C$5:$H$36,3,FALSE)+B!$D$34),10^(VLOOKUP($B103,B!$C$5:$H$36,2,FALSE)+VLOOKUP($B102,B!$C$5:$H$36,3,FALSE)))))))))</f>
        <v xml:space="preserve">   ---</v>
      </c>
      <c r="J103" s="14" t="str">
        <f>IF(OR($B103="P",$B103="",$B103="AC",$B103="NT",$B103="Pc",$B103="CT",$B102="NT"),"   ---",(IF(AND(OR($B101="NT",$B101=""),$B104="CT",NOT($B102="Ac"),NOT($B103="NMe")),10^(VLOOKUP($B103,B!$C$5:$H$36,5,FALSE)+VLOOKUP($B102,B!$C$5:$H$36,6,FALSE)+B!$H$33+B!$G$34),(IF(AND(OR($B101="NT",$B101=""),NOT($B102="Ac")),10^(VLOOKUP($B103,B!$C$5:$H$36,5,FALSE)+VLOOKUP($B102,B!$C$5:$H$36,6,FALSE)+B!$H$33),(IF(AND($B104="CT",NOT($B103="NMe")),10^(VLOOKUP($B103,B!$C$5:$H$36,5,FALSE)+VLOOKUP($B102,B!$C$5:$H$36,6,FALSE)+B!$G$34),10^(VLOOKUP($B103,B!$C$5:$H$36,5,FALSE)+VLOOKUP($B102,B!$C$5:$H$36,6,FALSE)))))))))</f>
        <v xml:space="preserve">   ---</v>
      </c>
      <c r="K103" s="5" t="str">
        <f t="shared" si="24"/>
        <v/>
      </c>
      <c r="L103" s="5" t="str">
        <f t="shared" si="25"/>
        <v/>
      </c>
      <c r="M103" s="5" t="str">
        <f t="shared" si="26"/>
        <v/>
      </c>
      <c r="N103" s="4"/>
      <c r="O103" s="4"/>
      <c r="P103" s="4"/>
      <c r="Q103" s="6"/>
      <c r="R103" s="6"/>
      <c r="S103" s="5"/>
      <c r="T103" s="5"/>
      <c r="U103" s="5"/>
      <c r="V103" s="5"/>
      <c r="W103" s="5"/>
    </row>
    <row r="104" spans="1:23" x14ac:dyDescent="0.25">
      <c r="A104" s="4">
        <f t="shared" si="23"/>
        <v>92</v>
      </c>
      <c r="B104" s="1"/>
      <c r="C104" s="7"/>
      <c r="D104" s="8" t="str">
        <f t="shared" si="18"/>
        <v/>
      </c>
      <c r="E104" s="6" t="str">
        <f t="shared" si="19"/>
        <v xml:space="preserve">   ---</v>
      </c>
      <c r="F104" s="6" t="str">
        <f t="shared" si="20"/>
        <v xml:space="preserve">   ---</v>
      </c>
      <c r="G104" s="5" t="str">
        <f t="shared" si="21"/>
        <v/>
      </c>
      <c r="H104" s="6" t="str">
        <f t="shared" si="22"/>
        <v/>
      </c>
      <c r="I104" s="14" t="str">
        <f>IF(OR($B104="P",$B104="",$B104="AC",$B104="NT",$B104="Pc",$B104="CT",$B103="NT"),"   ---",(IF(AND(OR($B102="NT",$B102=""),$B105="CT",NOT($B103="Ac"),NOT($B104="NMe")),10^(VLOOKUP($B104,B!$C$5:$H$36,2,FALSE)+VLOOKUP($B103,B!$C$5:$H$36,3,FALSE)+B!$E$33+B!$D$34),(IF(AND(OR($B102="NT",$B102=""),NOT($B103="Ac")),10^(VLOOKUP($B104,B!$C$5:$H$36,2,FALSE)+VLOOKUP($B103,B!$C$5:$H$36,3,FALSE)+B!$E$33),(IF(AND($B105="CT",NOT($B104="NMe")),10^(VLOOKUP($B104,B!$C$5:$H$36,2,FALSE)+VLOOKUP($B103,B!$C$5:$H$36,3,FALSE)+B!$D$34),10^(VLOOKUP($B104,B!$C$5:$H$36,2,FALSE)+VLOOKUP($B103,B!$C$5:$H$36,3,FALSE)))))))))</f>
        <v xml:space="preserve">   ---</v>
      </c>
      <c r="J104" s="14" t="str">
        <f>IF(OR($B104="P",$B104="",$B104="AC",$B104="NT",$B104="Pc",$B104="CT",$B103="NT"),"   ---",(IF(AND(OR($B102="NT",$B102=""),$B105="CT",NOT($B103="Ac"),NOT($B104="NMe")),10^(VLOOKUP($B104,B!$C$5:$H$36,5,FALSE)+VLOOKUP($B103,B!$C$5:$H$36,6,FALSE)+B!$H$33+B!$G$34),(IF(AND(OR($B102="NT",$B102=""),NOT($B103="Ac")),10^(VLOOKUP($B104,B!$C$5:$H$36,5,FALSE)+VLOOKUP($B103,B!$C$5:$H$36,6,FALSE)+B!$H$33),(IF(AND($B105="CT",NOT($B104="NMe")),10^(VLOOKUP($B104,B!$C$5:$H$36,5,FALSE)+VLOOKUP($B103,B!$C$5:$H$36,6,FALSE)+B!$G$34),10^(VLOOKUP($B104,B!$C$5:$H$36,5,FALSE)+VLOOKUP($B103,B!$C$5:$H$36,6,FALSE)))))))))</f>
        <v xml:space="preserve">   ---</v>
      </c>
      <c r="K104" s="5" t="str">
        <f t="shared" si="24"/>
        <v/>
      </c>
      <c r="L104" s="5" t="str">
        <f t="shared" si="25"/>
        <v/>
      </c>
      <c r="M104" s="5" t="str">
        <f t="shared" si="26"/>
        <v/>
      </c>
      <c r="N104" s="4"/>
      <c r="O104" s="4"/>
      <c r="P104" s="4"/>
      <c r="Q104" s="6"/>
      <c r="R104" s="6"/>
      <c r="S104" s="5"/>
      <c r="T104" s="5"/>
      <c r="U104" s="5"/>
      <c r="V104" s="5"/>
      <c r="W104" s="5"/>
    </row>
    <row r="105" spans="1:23" x14ac:dyDescent="0.25">
      <c r="A105" s="4">
        <f t="shared" si="23"/>
        <v>93</v>
      </c>
      <c r="B105" s="1"/>
      <c r="C105" s="7"/>
      <c r="D105" s="8" t="str">
        <f t="shared" si="18"/>
        <v/>
      </c>
      <c r="E105" s="6" t="str">
        <f t="shared" si="19"/>
        <v xml:space="preserve">   ---</v>
      </c>
      <c r="F105" s="6" t="str">
        <f t="shared" si="20"/>
        <v xml:space="preserve">   ---</v>
      </c>
      <c r="G105" s="5" t="str">
        <f t="shared" si="21"/>
        <v/>
      </c>
      <c r="H105" s="6" t="str">
        <f t="shared" si="22"/>
        <v/>
      </c>
      <c r="I105" s="14" t="str">
        <f>IF(OR($B105="P",$B105="",$B105="AC",$B105="NT",$B105="Pc",$B105="CT",$B104="NT"),"   ---",(IF(AND(OR($B103="NT",$B103=""),$B106="CT",NOT($B104="Ac"),NOT($B105="NMe")),10^(VLOOKUP($B105,B!$C$5:$H$36,2,FALSE)+VLOOKUP($B104,B!$C$5:$H$36,3,FALSE)+B!$E$33+B!$D$34),(IF(AND(OR($B103="NT",$B103=""),NOT($B104="Ac")),10^(VLOOKUP($B105,B!$C$5:$H$36,2,FALSE)+VLOOKUP($B104,B!$C$5:$H$36,3,FALSE)+B!$E$33),(IF(AND($B106="CT",NOT($B105="NMe")),10^(VLOOKUP($B105,B!$C$5:$H$36,2,FALSE)+VLOOKUP($B104,B!$C$5:$H$36,3,FALSE)+B!$D$34),10^(VLOOKUP($B105,B!$C$5:$H$36,2,FALSE)+VLOOKUP($B104,B!$C$5:$H$36,3,FALSE)))))))))</f>
        <v xml:space="preserve">   ---</v>
      </c>
      <c r="J105" s="14" t="str">
        <f>IF(OR($B105="P",$B105="",$B105="AC",$B105="NT",$B105="Pc",$B105="CT",$B104="NT"),"   ---",(IF(AND(OR($B103="NT",$B103=""),$B106="CT",NOT($B104="Ac"),NOT($B105="NMe")),10^(VLOOKUP($B105,B!$C$5:$H$36,5,FALSE)+VLOOKUP($B104,B!$C$5:$H$36,6,FALSE)+B!$H$33+B!$G$34),(IF(AND(OR($B103="NT",$B103=""),NOT($B104="Ac")),10^(VLOOKUP($B105,B!$C$5:$H$36,5,FALSE)+VLOOKUP($B104,B!$C$5:$H$36,6,FALSE)+B!$H$33),(IF(AND($B106="CT",NOT($B105="NMe")),10^(VLOOKUP($B105,B!$C$5:$H$36,5,FALSE)+VLOOKUP($B104,B!$C$5:$H$36,6,FALSE)+B!$G$34),10^(VLOOKUP($B105,B!$C$5:$H$36,5,FALSE)+VLOOKUP($B104,B!$C$5:$H$36,6,FALSE)))))))))</f>
        <v xml:space="preserve">   ---</v>
      </c>
      <c r="K105" s="5" t="str">
        <f t="shared" si="24"/>
        <v/>
      </c>
      <c r="L105" s="5" t="str">
        <f t="shared" si="25"/>
        <v/>
      </c>
      <c r="M105" s="5" t="str">
        <f t="shared" si="26"/>
        <v/>
      </c>
      <c r="N105" s="4"/>
      <c r="O105" s="4"/>
      <c r="P105" s="4"/>
      <c r="Q105" s="6"/>
      <c r="R105" s="6"/>
      <c r="S105" s="5"/>
      <c r="T105" s="5"/>
      <c r="U105" s="5"/>
      <c r="V105" s="5"/>
      <c r="W105" s="5"/>
    </row>
    <row r="106" spans="1:23" x14ac:dyDescent="0.25">
      <c r="A106" s="4">
        <f t="shared" si="23"/>
        <v>94</v>
      </c>
      <c r="B106" s="1"/>
      <c r="C106" s="7"/>
      <c r="D106" s="8" t="str">
        <f t="shared" si="18"/>
        <v/>
      </c>
      <c r="E106" s="6" t="str">
        <f t="shared" si="19"/>
        <v xml:space="preserve">   ---</v>
      </c>
      <c r="F106" s="6" t="str">
        <f t="shared" si="20"/>
        <v xml:space="preserve">   ---</v>
      </c>
      <c r="G106" s="5" t="str">
        <f t="shared" si="21"/>
        <v/>
      </c>
      <c r="H106" s="6" t="str">
        <f t="shared" si="22"/>
        <v/>
      </c>
      <c r="I106" s="14" t="str">
        <f>IF(OR($B106="P",$B106="",$B106="AC",$B106="NT",$B106="Pc",$B106="CT",$B105="NT"),"   ---",(IF(AND(OR($B104="NT",$B104=""),$B107="CT",NOT($B105="Ac"),NOT($B106="NMe")),10^(VLOOKUP($B106,B!$C$5:$H$36,2,FALSE)+VLOOKUP($B105,B!$C$5:$H$36,3,FALSE)+B!$E$33+B!$D$34),(IF(AND(OR($B104="NT",$B104=""),NOT($B105="Ac")),10^(VLOOKUP($B106,B!$C$5:$H$36,2,FALSE)+VLOOKUP($B105,B!$C$5:$H$36,3,FALSE)+B!$E$33),(IF(AND($B107="CT",NOT($B106="NMe")),10^(VLOOKUP($B106,B!$C$5:$H$36,2,FALSE)+VLOOKUP($B105,B!$C$5:$H$36,3,FALSE)+B!$D$34),10^(VLOOKUP($B106,B!$C$5:$H$36,2,FALSE)+VLOOKUP($B105,B!$C$5:$H$36,3,FALSE)))))))))</f>
        <v xml:space="preserve">   ---</v>
      </c>
      <c r="J106" s="14" t="str">
        <f>IF(OR($B106="P",$B106="",$B106="AC",$B106="NT",$B106="Pc",$B106="CT",$B105="NT"),"   ---",(IF(AND(OR($B104="NT",$B104=""),$B107="CT",NOT($B105="Ac"),NOT($B106="NMe")),10^(VLOOKUP($B106,B!$C$5:$H$36,5,FALSE)+VLOOKUP($B105,B!$C$5:$H$36,6,FALSE)+B!$H$33+B!$G$34),(IF(AND(OR($B104="NT",$B104=""),NOT($B105="Ac")),10^(VLOOKUP($B106,B!$C$5:$H$36,5,FALSE)+VLOOKUP($B105,B!$C$5:$H$36,6,FALSE)+B!$H$33),(IF(AND($B107="CT",NOT($B106="NMe")),10^(VLOOKUP($B106,B!$C$5:$H$36,5,FALSE)+VLOOKUP($B105,B!$C$5:$H$36,6,FALSE)+B!$G$34),10^(VLOOKUP($B106,B!$C$5:$H$36,5,FALSE)+VLOOKUP($B105,B!$C$5:$H$36,6,FALSE)))))))))</f>
        <v xml:space="preserve">   ---</v>
      </c>
      <c r="K106" s="5" t="str">
        <f t="shared" si="24"/>
        <v/>
      </c>
      <c r="L106" s="5" t="str">
        <f t="shared" si="25"/>
        <v/>
      </c>
      <c r="M106" s="5" t="str">
        <f t="shared" si="26"/>
        <v/>
      </c>
      <c r="N106" s="4"/>
      <c r="O106" s="4"/>
      <c r="P106" s="4"/>
      <c r="Q106" s="6"/>
      <c r="R106" s="6"/>
      <c r="S106" s="5"/>
      <c r="T106" s="5"/>
      <c r="U106" s="5"/>
      <c r="V106" s="5"/>
      <c r="W106" s="5"/>
    </row>
    <row r="107" spans="1:23" x14ac:dyDescent="0.25">
      <c r="A107" s="4">
        <f t="shared" si="23"/>
        <v>95</v>
      </c>
      <c r="B107" s="1"/>
      <c r="C107" s="7"/>
      <c r="D107" s="8" t="str">
        <f t="shared" ref="D107:D138" si="27">IF(OR(OR(OR(OR(OR(OR($B107="",$B107="P"),$B107="Pc"),$B107="Ac"),$B107="NT"),$B107="Nt"),$B106=""),"",IF($B$4="min",($K107+$L107+$M107)*60,IF($B$4="hr",3600*($K107+$L107+$M107),$K107+$L107+$M107)))</f>
        <v/>
      </c>
      <c r="E107" s="6" t="str">
        <f t="shared" ref="E107:E138" si="28">IF(OR(OR($B$4="hr",$B$4="s"),$B$4="min"),IF($C107="","   ---",($D107/$C107)),"   ?")</f>
        <v xml:space="preserve">   ---</v>
      </c>
      <c r="F107" s="6" t="str">
        <f t="shared" ref="F107:F138" si="29">IF(OR(OR($B$4="hr",$B$4="s"),$B$4="min"),IF($C107="","   ---",LOG($D107/$C107)),"   ?")</f>
        <v xml:space="preserve">   ---</v>
      </c>
      <c r="G107" s="5" t="str">
        <f t="shared" ref="G107:G138" si="30">IF(OR(OR($B$4="hr",$B$4="s"),$B$4="min"),IF($C107="","",$C107/($D107-$C107)),"   ?")</f>
        <v/>
      </c>
      <c r="H107" s="6" t="str">
        <f t="shared" ref="H107:H138" si="31">IF($G107="","",IF($G107="   ?","   ?",-1*$Q$15*$B$3*LN($G107)/1000))</f>
        <v/>
      </c>
      <c r="I107" s="14" t="str">
        <f>IF(OR($B107="P",$B107="",$B107="AC",$B107="NT",$B107="Pc",$B107="CT",$B106="NT"),"   ---",(IF(AND(OR($B105="NT",$B105=""),$B108="CT",NOT($B106="Ac"),NOT($B107="NMe")),10^(VLOOKUP($B107,B!$C$5:$H$36,2,FALSE)+VLOOKUP($B106,B!$C$5:$H$36,3,FALSE)+B!$E$33+B!$D$34),(IF(AND(OR($B105="NT",$B105=""),NOT($B106="Ac")),10^(VLOOKUP($B107,B!$C$5:$H$36,2,FALSE)+VLOOKUP($B106,B!$C$5:$H$36,3,FALSE)+B!$E$33),(IF(AND($B108="CT",NOT($B107="NMe")),10^(VLOOKUP($B107,B!$C$5:$H$36,2,FALSE)+VLOOKUP($B106,B!$C$5:$H$36,3,FALSE)+B!$D$34),10^(VLOOKUP($B107,B!$C$5:$H$36,2,FALSE)+VLOOKUP($B106,B!$C$5:$H$36,3,FALSE)))))))))</f>
        <v xml:space="preserve">   ---</v>
      </c>
      <c r="J107" s="14" t="str">
        <f>IF(OR($B107="P",$B107="",$B107="AC",$B107="NT",$B107="Pc",$B107="CT",$B106="NT"),"   ---",(IF(AND(OR($B105="NT",$B105=""),$B108="CT",NOT($B106="Ac"),NOT($B107="NMe")),10^(VLOOKUP($B107,B!$C$5:$H$36,5,FALSE)+VLOOKUP($B106,B!$C$5:$H$36,6,FALSE)+B!$H$33+B!$G$34),(IF(AND(OR($B105="NT",$B105=""),NOT($B106="Ac")),10^(VLOOKUP($B107,B!$C$5:$H$36,5,FALSE)+VLOOKUP($B106,B!$C$5:$H$36,6,FALSE)+B!$H$33),(IF(AND($B108="CT",NOT($B107="NMe")),10^(VLOOKUP($B107,B!$C$5:$H$36,5,FALSE)+VLOOKUP($B106,B!$C$5:$H$36,6,FALSE)+B!$G$34),10^(VLOOKUP($B107,B!$C$5:$H$36,5,FALSE)+VLOOKUP($B106,B!$C$5:$H$36,6,FALSE)))))))))</f>
        <v xml:space="preserve">   ---</v>
      </c>
      <c r="K107" s="5" t="str">
        <f t="shared" si="24"/>
        <v/>
      </c>
      <c r="L107" s="5" t="str">
        <f t="shared" si="25"/>
        <v/>
      </c>
      <c r="M107" s="5" t="str">
        <f t="shared" si="26"/>
        <v/>
      </c>
      <c r="N107" s="4"/>
      <c r="O107" s="4"/>
      <c r="P107" s="4"/>
      <c r="Q107" s="6"/>
      <c r="R107" s="6"/>
      <c r="S107" s="5"/>
      <c r="T107" s="5"/>
      <c r="U107" s="5"/>
      <c r="V107" s="5"/>
      <c r="W107" s="5"/>
    </row>
    <row r="108" spans="1:23" x14ac:dyDescent="0.25">
      <c r="A108" s="4">
        <f t="shared" ref="A108:A139" si="32">$A107+1</f>
        <v>96</v>
      </c>
      <c r="B108" s="1"/>
      <c r="C108" s="7"/>
      <c r="D108" s="8" t="str">
        <f t="shared" si="27"/>
        <v/>
      </c>
      <c r="E108" s="6" t="str">
        <f t="shared" si="28"/>
        <v xml:space="preserve">   ---</v>
      </c>
      <c r="F108" s="6" t="str">
        <f t="shared" si="29"/>
        <v xml:space="preserve">   ---</v>
      </c>
      <c r="G108" s="5" t="str">
        <f t="shared" si="30"/>
        <v/>
      </c>
      <c r="H108" s="6" t="str">
        <f t="shared" si="31"/>
        <v/>
      </c>
      <c r="I108" s="14" t="str">
        <f>IF(OR($B108="P",$B108="",$B108="AC",$B108="NT",$B108="Pc",$B108="CT",$B107="NT"),"   ---",(IF(AND(OR($B106="NT",$B106=""),$B109="CT",NOT($B107="Ac"),NOT($B108="NMe")),10^(VLOOKUP($B108,B!$C$5:$H$36,2,FALSE)+VLOOKUP($B107,B!$C$5:$H$36,3,FALSE)+B!$E$33+B!$D$34),(IF(AND(OR($B106="NT",$B106=""),NOT($B107="Ac")),10^(VLOOKUP($B108,B!$C$5:$H$36,2,FALSE)+VLOOKUP($B107,B!$C$5:$H$36,3,FALSE)+B!$E$33),(IF(AND($B109="CT",NOT($B108="NMe")),10^(VLOOKUP($B108,B!$C$5:$H$36,2,FALSE)+VLOOKUP($B107,B!$C$5:$H$36,3,FALSE)+B!$D$34),10^(VLOOKUP($B108,B!$C$5:$H$36,2,FALSE)+VLOOKUP($B107,B!$C$5:$H$36,3,FALSE)))))))))</f>
        <v xml:space="preserve">   ---</v>
      </c>
      <c r="J108" s="14" t="str">
        <f>IF(OR($B108="P",$B108="",$B108="AC",$B108="NT",$B108="Pc",$B108="CT",$B107="NT"),"   ---",(IF(AND(OR($B106="NT",$B106=""),$B109="CT",NOT($B107="Ac"),NOT($B108="NMe")),10^(VLOOKUP($B108,B!$C$5:$H$36,5,FALSE)+VLOOKUP($B107,B!$C$5:$H$36,6,FALSE)+B!$H$33+B!$G$34),(IF(AND(OR($B106="NT",$B106=""),NOT($B107="Ac")),10^(VLOOKUP($B108,B!$C$5:$H$36,5,FALSE)+VLOOKUP($B107,B!$C$5:$H$36,6,FALSE)+B!$H$33),(IF(AND($B109="CT",NOT($B108="NMe")),10^(VLOOKUP($B108,B!$C$5:$H$36,5,FALSE)+VLOOKUP($B107,B!$C$5:$H$36,6,FALSE)+B!$G$34),10^(VLOOKUP($B108,B!$C$5:$H$36,5,FALSE)+VLOOKUP($B107,B!$C$5:$H$36,6,FALSE)))))))))</f>
        <v xml:space="preserve">   ---</v>
      </c>
      <c r="K108" s="5" t="str">
        <f t="shared" si="24"/>
        <v/>
      </c>
      <c r="L108" s="5" t="str">
        <f t="shared" si="25"/>
        <v/>
      </c>
      <c r="M108" s="5" t="str">
        <f t="shared" si="26"/>
        <v/>
      </c>
      <c r="N108" s="4"/>
      <c r="O108" s="4"/>
      <c r="P108" s="4"/>
      <c r="Q108" s="6"/>
      <c r="R108" s="6"/>
      <c r="S108" s="5"/>
      <c r="T108" s="5"/>
      <c r="U108" s="5"/>
      <c r="V108" s="5"/>
      <c r="W108" s="5"/>
    </row>
    <row r="109" spans="1:23" x14ac:dyDescent="0.25">
      <c r="A109" s="4">
        <f t="shared" si="32"/>
        <v>97</v>
      </c>
      <c r="B109" s="1"/>
      <c r="C109" s="7"/>
      <c r="D109" s="8" t="str">
        <f t="shared" si="27"/>
        <v/>
      </c>
      <c r="E109" s="6" t="str">
        <f t="shared" si="28"/>
        <v xml:space="preserve">   ---</v>
      </c>
      <c r="F109" s="6" t="str">
        <f t="shared" si="29"/>
        <v xml:space="preserve">   ---</v>
      </c>
      <c r="G109" s="5" t="str">
        <f t="shared" si="30"/>
        <v/>
      </c>
      <c r="H109" s="6" t="str">
        <f t="shared" si="31"/>
        <v/>
      </c>
      <c r="I109" s="14" t="str">
        <f>IF(OR($B109="P",$B109="",$B109="AC",$B109="NT",$B109="Pc",$B109="CT",$B108="NT"),"   ---",(IF(AND(OR($B107="NT",$B107=""),$B110="CT",NOT($B108="Ac"),NOT($B109="NMe")),10^(VLOOKUP($B109,B!$C$5:$H$36,2,FALSE)+VLOOKUP($B108,B!$C$5:$H$36,3,FALSE)+B!$E$33+B!$D$34),(IF(AND(OR($B107="NT",$B107=""),NOT($B108="Ac")),10^(VLOOKUP($B109,B!$C$5:$H$36,2,FALSE)+VLOOKUP($B108,B!$C$5:$H$36,3,FALSE)+B!$E$33),(IF(AND($B110="CT",NOT($B109="NMe")),10^(VLOOKUP($B109,B!$C$5:$H$36,2,FALSE)+VLOOKUP($B108,B!$C$5:$H$36,3,FALSE)+B!$D$34),10^(VLOOKUP($B109,B!$C$5:$H$36,2,FALSE)+VLOOKUP($B108,B!$C$5:$H$36,3,FALSE)))))))))</f>
        <v xml:space="preserve">   ---</v>
      </c>
      <c r="J109" s="14" t="str">
        <f>IF(OR($B109="P",$B109="",$B109="AC",$B109="NT",$B109="Pc",$B109="CT",$B108="NT"),"   ---",(IF(AND(OR($B107="NT",$B107=""),$B110="CT",NOT($B108="Ac"),NOT($B109="NMe")),10^(VLOOKUP($B109,B!$C$5:$H$36,5,FALSE)+VLOOKUP($B108,B!$C$5:$H$36,6,FALSE)+B!$H$33+B!$G$34),(IF(AND(OR($B107="NT",$B107=""),NOT($B108="Ac")),10^(VLOOKUP($B109,B!$C$5:$H$36,5,FALSE)+VLOOKUP($B108,B!$C$5:$H$36,6,FALSE)+B!$H$33),(IF(AND($B110="CT",NOT($B109="NMe")),10^(VLOOKUP($B109,B!$C$5:$H$36,5,FALSE)+VLOOKUP($B108,B!$C$5:$H$36,6,FALSE)+B!$G$34),10^(VLOOKUP($B109,B!$C$5:$H$36,5,FALSE)+VLOOKUP($B108,B!$C$5:$H$36,6,FALSE)))))))))</f>
        <v xml:space="preserve">   ---</v>
      </c>
      <c r="K109" s="5" t="str">
        <f t="shared" si="24"/>
        <v/>
      </c>
      <c r="L109" s="5" t="str">
        <f t="shared" si="25"/>
        <v/>
      </c>
      <c r="M109" s="5" t="str">
        <f t="shared" si="26"/>
        <v/>
      </c>
      <c r="N109" s="4"/>
      <c r="O109" s="4"/>
      <c r="P109" s="4"/>
      <c r="Q109" s="6"/>
      <c r="R109" s="6"/>
      <c r="S109" s="5"/>
      <c r="T109" s="5"/>
      <c r="U109" s="5"/>
      <c r="V109" s="5"/>
      <c r="W109" s="5"/>
    </row>
    <row r="110" spans="1:23" x14ac:dyDescent="0.25">
      <c r="A110" s="4">
        <f t="shared" si="32"/>
        <v>98</v>
      </c>
      <c r="B110" s="1"/>
      <c r="C110" s="7"/>
      <c r="D110" s="8" t="str">
        <f t="shared" si="27"/>
        <v/>
      </c>
      <c r="E110" s="6" t="str">
        <f t="shared" si="28"/>
        <v xml:space="preserve">   ---</v>
      </c>
      <c r="F110" s="6" t="str">
        <f t="shared" si="29"/>
        <v xml:space="preserve">   ---</v>
      </c>
      <c r="G110" s="5" t="str">
        <f t="shared" si="30"/>
        <v/>
      </c>
      <c r="H110" s="6" t="str">
        <f t="shared" si="31"/>
        <v/>
      </c>
      <c r="I110" s="14" t="str">
        <f>IF(OR($B110="P",$B110="",$B110="AC",$B110="NT",$B110="Pc",$B110="CT",$B109="NT"),"   ---",(IF(AND(OR($B108="NT",$B108=""),$B111="CT",NOT($B109="Ac"),NOT($B110="NMe")),10^(VLOOKUP($B110,B!$C$5:$H$36,2,FALSE)+VLOOKUP($B109,B!$C$5:$H$36,3,FALSE)+B!$E$33+B!$D$34),(IF(AND(OR($B108="NT",$B108=""),NOT($B109="Ac")),10^(VLOOKUP($B110,B!$C$5:$H$36,2,FALSE)+VLOOKUP($B109,B!$C$5:$H$36,3,FALSE)+B!$E$33),(IF(AND($B111="CT",NOT($B110="NMe")),10^(VLOOKUP($B110,B!$C$5:$H$36,2,FALSE)+VLOOKUP($B109,B!$C$5:$H$36,3,FALSE)+B!$D$34),10^(VLOOKUP($B110,B!$C$5:$H$36,2,FALSE)+VLOOKUP($B109,B!$C$5:$H$36,3,FALSE)))))))))</f>
        <v xml:space="preserve">   ---</v>
      </c>
      <c r="J110" s="14" t="str">
        <f>IF(OR($B110="P",$B110="",$B110="AC",$B110="NT",$B110="Pc",$B110="CT",$B109="NT"),"   ---",(IF(AND(OR($B108="NT",$B108=""),$B111="CT",NOT($B109="Ac"),NOT($B110="NMe")),10^(VLOOKUP($B110,B!$C$5:$H$36,5,FALSE)+VLOOKUP($B109,B!$C$5:$H$36,6,FALSE)+B!$H$33+B!$G$34),(IF(AND(OR($B108="NT",$B108=""),NOT($B109="Ac")),10^(VLOOKUP($B110,B!$C$5:$H$36,5,FALSE)+VLOOKUP($B109,B!$C$5:$H$36,6,FALSE)+B!$H$33),(IF(AND($B111="CT",NOT($B110="NMe")),10^(VLOOKUP($B110,B!$C$5:$H$36,5,FALSE)+VLOOKUP($B109,B!$C$5:$H$36,6,FALSE)+B!$G$34),10^(VLOOKUP($B110,B!$C$5:$H$36,5,FALSE)+VLOOKUP($B109,B!$C$5:$H$36,6,FALSE)))))))))</f>
        <v xml:space="preserve">   ---</v>
      </c>
      <c r="K110" s="5" t="str">
        <f t="shared" si="24"/>
        <v/>
      </c>
      <c r="L110" s="5" t="str">
        <f t="shared" si="25"/>
        <v/>
      </c>
      <c r="M110" s="5" t="str">
        <f t="shared" si="26"/>
        <v/>
      </c>
      <c r="N110" s="4"/>
      <c r="O110" s="4"/>
      <c r="P110" s="4"/>
      <c r="Q110" s="6"/>
      <c r="R110" s="6"/>
      <c r="S110" s="5"/>
      <c r="T110" s="5"/>
      <c r="U110" s="5"/>
      <c r="V110" s="5"/>
      <c r="W110" s="5"/>
    </row>
    <row r="111" spans="1:23" x14ac:dyDescent="0.25">
      <c r="A111" s="4">
        <f t="shared" si="32"/>
        <v>99</v>
      </c>
      <c r="B111" s="1"/>
      <c r="C111" s="7"/>
      <c r="D111" s="8" t="str">
        <f t="shared" si="27"/>
        <v/>
      </c>
      <c r="E111" s="6" t="str">
        <f t="shared" si="28"/>
        <v xml:space="preserve">   ---</v>
      </c>
      <c r="F111" s="6" t="str">
        <f t="shared" si="29"/>
        <v xml:space="preserve">   ---</v>
      </c>
      <c r="G111" s="5" t="str">
        <f t="shared" si="30"/>
        <v/>
      </c>
      <c r="H111" s="6" t="str">
        <f t="shared" si="31"/>
        <v/>
      </c>
      <c r="I111" s="14" t="str">
        <f>IF(OR($B111="P",$B111="",$B111="AC",$B111="NT",$B111="Pc",$B111="CT",$B110="NT"),"   ---",(IF(AND(OR($B109="NT",$B109=""),$B112="CT",NOT($B110="Ac"),NOT($B111="NMe")),10^(VLOOKUP($B111,B!$C$5:$H$36,2,FALSE)+VLOOKUP($B110,B!$C$5:$H$36,3,FALSE)+B!$E$33+B!$D$34),(IF(AND(OR($B109="NT",$B109=""),NOT($B110="Ac")),10^(VLOOKUP($B111,B!$C$5:$H$36,2,FALSE)+VLOOKUP($B110,B!$C$5:$H$36,3,FALSE)+B!$E$33),(IF(AND($B112="CT",NOT($B111="NMe")),10^(VLOOKUP($B111,B!$C$5:$H$36,2,FALSE)+VLOOKUP($B110,B!$C$5:$H$36,3,FALSE)+B!$D$34),10^(VLOOKUP($B111,B!$C$5:$H$36,2,FALSE)+VLOOKUP($B110,B!$C$5:$H$36,3,FALSE)))))))))</f>
        <v xml:space="preserve">   ---</v>
      </c>
      <c r="J111" s="14" t="str">
        <f>IF(OR($B111="P",$B111="",$B111="AC",$B111="NT",$B111="Pc",$B111="CT",$B110="NT"),"   ---",(IF(AND(OR($B109="NT",$B109=""),$B112="CT",NOT($B110="Ac"),NOT($B111="NMe")),10^(VLOOKUP($B111,B!$C$5:$H$36,5,FALSE)+VLOOKUP($B110,B!$C$5:$H$36,6,FALSE)+B!$H$33+B!$G$34),(IF(AND(OR($B109="NT",$B109=""),NOT($B110="Ac")),10^(VLOOKUP($B111,B!$C$5:$H$36,5,FALSE)+VLOOKUP($B110,B!$C$5:$H$36,6,FALSE)+B!$H$33),(IF(AND($B112="CT",NOT($B111="NMe")),10^(VLOOKUP($B111,B!$C$5:$H$36,5,FALSE)+VLOOKUP($B110,B!$C$5:$H$36,6,FALSE)+B!$G$34),10^(VLOOKUP($B111,B!$C$5:$H$36,5,FALSE)+VLOOKUP($B110,B!$C$5:$H$36,6,FALSE)))))))))</f>
        <v xml:space="preserve">   ---</v>
      </c>
      <c r="K111" s="5" t="str">
        <f t="shared" ref="K111:K142" si="33">IF(OR($B111="",$B111="CT"),"",$I111*$Q$13*$H$2*$Q$8)</f>
        <v/>
      </c>
      <c r="L111" s="5" t="str">
        <f t="shared" ref="L111:L142" si="34">IF(OR($B111="",$B111="CT"),"",$J111*$Q$14*$H$3*Q$9)</f>
        <v/>
      </c>
      <c r="M111" s="5" t="str">
        <f t="shared" ref="M111:M142" si="35">IF(OR($B111="",$B111="CT"),"",$J111*$H$4*$Q$10)</f>
        <v/>
      </c>
      <c r="N111" s="4"/>
      <c r="O111" s="4"/>
      <c r="P111" s="4"/>
      <c r="Q111" s="6"/>
      <c r="R111" s="6"/>
      <c r="S111" s="5"/>
      <c r="T111" s="5"/>
      <c r="U111" s="5"/>
      <c r="V111" s="5"/>
      <c r="W111" s="5"/>
    </row>
    <row r="112" spans="1:23" x14ac:dyDescent="0.25">
      <c r="A112" s="4">
        <f t="shared" si="32"/>
        <v>100</v>
      </c>
      <c r="B112" s="1"/>
      <c r="C112" s="7"/>
      <c r="D112" s="8" t="str">
        <f t="shared" si="27"/>
        <v/>
      </c>
      <c r="E112" s="6" t="str">
        <f t="shared" si="28"/>
        <v xml:space="preserve">   ---</v>
      </c>
      <c r="F112" s="6" t="str">
        <f t="shared" si="29"/>
        <v xml:space="preserve">   ---</v>
      </c>
      <c r="G112" s="5" t="str">
        <f t="shared" si="30"/>
        <v/>
      </c>
      <c r="H112" s="6" t="str">
        <f t="shared" si="31"/>
        <v/>
      </c>
      <c r="I112" s="14" t="str">
        <f>IF(OR($B112="P",$B112="",$B112="AC",$B112="NT",$B112="Pc",$B112="CT",$B111="NT"),"   ---",(IF(AND(OR($B110="NT",$B110=""),$B113="CT",NOT($B111="Ac"),NOT($B112="NMe")),10^(VLOOKUP($B112,B!$C$5:$H$36,2,FALSE)+VLOOKUP($B111,B!$C$5:$H$36,3,FALSE)+B!$E$33+B!$D$34),(IF(AND(OR($B110="NT",$B110=""),NOT($B111="Ac")),10^(VLOOKUP($B112,B!$C$5:$H$36,2,FALSE)+VLOOKUP($B111,B!$C$5:$H$36,3,FALSE)+B!$E$33),(IF(AND($B113="CT",NOT($B112="NMe")),10^(VLOOKUP($B112,B!$C$5:$H$36,2,FALSE)+VLOOKUP($B111,B!$C$5:$H$36,3,FALSE)+B!$D$34),10^(VLOOKUP($B112,B!$C$5:$H$36,2,FALSE)+VLOOKUP($B111,B!$C$5:$H$36,3,FALSE)))))))))</f>
        <v xml:space="preserve">   ---</v>
      </c>
      <c r="J112" s="14" t="str">
        <f>IF(OR($B112="P",$B112="",$B112="AC",$B112="NT",$B112="Pc",$B112="CT",$B111="NT"),"   ---",(IF(AND(OR($B110="NT",$B110=""),$B113="CT",NOT($B111="Ac"),NOT($B112="NMe")),10^(VLOOKUP($B112,B!$C$5:$H$36,5,FALSE)+VLOOKUP($B111,B!$C$5:$H$36,6,FALSE)+B!$H$33+B!$G$34),(IF(AND(OR($B110="NT",$B110=""),NOT($B111="Ac")),10^(VLOOKUP($B112,B!$C$5:$H$36,5,FALSE)+VLOOKUP($B111,B!$C$5:$H$36,6,FALSE)+B!$H$33),(IF(AND($B113="CT",NOT($B112="NMe")),10^(VLOOKUP($B112,B!$C$5:$H$36,5,FALSE)+VLOOKUP($B111,B!$C$5:$H$36,6,FALSE)+B!$G$34),10^(VLOOKUP($B112,B!$C$5:$H$36,5,FALSE)+VLOOKUP($B111,B!$C$5:$H$36,6,FALSE)))))))))</f>
        <v xml:space="preserve">   ---</v>
      </c>
      <c r="K112" s="5" t="str">
        <f t="shared" si="33"/>
        <v/>
      </c>
      <c r="L112" s="5" t="str">
        <f t="shared" si="34"/>
        <v/>
      </c>
      <c r="M112" s="5" t="str">
        <f t="shared" si="35"/>
        <v/>
      </c>
      <c r="N112" s="4"/>
      <c r="O112" s="4"/>
      <c r="P112" s="4"/>
      <c r="Q112" s="6"/>
      <c r="R112" s="6"/>
      <c r="S112" s="5"/>
      <c r="T112" s="5"/>
      <c r="U112" s="5"/>
      <c r="V112" s="5"/>
      <c r="W112" s="5"/>
    </row>
    <row r="113" spans="1:23" x14ac:dyDescent="0.25">
      <c r="A113" s="4">
        <f t="shared" si="32"/>
        <v>101</v>
      </c>
      <c r="B113" s="1"/>
      <c r="C113" s="7"/>
      <c r="D113" s="8" t="str">
        <f t="shared" si="27"/>
        <v/>
      </c>
      <c r="E113" s="6" t="str">
        <f t="shared" si="28"/>
        <v xml:space="preserve">   ---</v>
      </c>
      <c r="F113" s="6" t="str">
        <f t="shared" si="29"/>
        <v xml:space="preserve">   ---</v>
      </c>
      <c r="G113" s="5" t="str">
        <f t="shared" si="30"/>
        <v/>
      </c>
      <c r="H113" s="6" t="str">
        <f t="shared" si="31"/>
        <v/>
      </c>
      <c r="I113" s="14" t="str">
        <f>IF(OR($B113="P",$B113="",$B113="AC",$B113="NT",$B113="Pc",$B113="CT",$B112="NT"),"   ---",(IF(AND(OR($B111="NT",$B111=""),$B114="CT",NOT($B112="Ac"),NOT($B113="NMe")),10^(VLOOKUP($B113,B!$C$5:$H$36,2,FALSE)+VLOOKUP($B112,B!$C$5:$H$36,3,FALSE)+B!$E$33+B!$D$34),(IF(AND(OR($B111="NT",$B111=""),NOT($B112="Ac")),10^(VLOOKUP($B113,B!$C$5:$H$36,2,FALSE)+VLOOKUP($B112,B!$C$5:$H$36,3,FALSE)+B!$E$33),(IF(AND($B114="CT",NOT($B113="NMe")),10^(VLOOKUP($B113,B!$C$5:$H$36,2,FALSE)+VLOOKUP($B112,B!$C$5:$H$36,3,FALSE)+B!$D$34),10^(VLOOKUP($B113,B!$C$5:$H$36,2,FALSE)+VLOOKUP($B112,B!$C$5:$H$36,3,FALSE)))))))))</f>
        <v xml:space="preserve">   ---</v>
      </c>
      <c r="J113" s="14" t="str">
        <f>IF(OR($B113="P",$B113="",$B113="AC",$B113="NT",$B113="Pc",$B113="CT",$B112="NT"),"   ---",(IF(AND(OR($B111="NT",$B111=""),$B114="CT",NOT($B112="Ac"),NOT($B113="NMe")),10^(VLOOKUP($B113,B!$C$5:$H$36,5,FALSE)+VLOOKUP($B112,B!$C$5:$H$36,6,FALSE)+B!$H$33+B!$G$34),(IF(AND(OR($B111="NT",$B111=""),NOT($B112="Ac")),10^(VLOOKUP($B113,B!$C$5:$H$36,5,FALSE)+VLOOKUP($B112,B!$C$5:$H$36,6,FALSE)+B!$H$33),(IF(AND($B114="CT",NOT($B113="NMe")),10^(VLOOKUP($B113,B!$C$5:$H$36,5,FALSE)+VLOOKUP($B112,B!$C$5:$H$36,6,FALSE)+B!$G$34),10^(VLOOKUP($B113,B!$C$5:$H$36,5,FALSE)+VLOOKUP($B112,B!$C$5:$H$36,6,FALSE)))))))))</f>
        <v xml:space="preserve">   ---</v>
      </c>
      <c r="K113" s="5" t="str">
        <f t="shared" si="33"/>
        <v/>
      </c>
      <c r="L113" s="5" t="str">
        <f t="shared" si="34"/>
        <v/>
      </c>
      <c r="M113" s="5" t="str">
        <f t="shared" si="35"/>
        <v/>
      </c>
      <c r="N113" s="4"/>
      <c r="O113" s="4"/>
      <c r="P113" s="4"/>
      <c r="Q113" s="6"/>
      <c r="R113" s="6"/>
      <c r="S113" s="5"/>
      <c r="T113" s="5"/>
      <c r="U113" s="5"/>
      <c r="V113" s="5"/>
      <c r="W113" s="5"/>
    </row>
    <row r="114" spans="1:23" x14ac:dyDescent="0.25">
      <c r="A114" s="4">
        <f t="shared" si="32"/>
        <v>102</v>
      </c>
      <c r="B114" s="1"/>
      <c r="C114" s="7"/>
      <c r="D114" s="8" t="str">
        <f t="shared" si="27"/>
        <v/>
      </c>
      <c r="E114" s="6" t="str">
        <f t="shared" si="28"/>
        <v xml:space="preserve">   ---</v>
      </c>
      <c r="F114" s="6" t="str">
        <f t="shared" si="29"/>
        <v xml:space="preserve">   ---</v>
      </c>
      <c r="G114" s="5" t="str">
        <f t="shared" si="30"/>
        <v/>
      </c>
      <c r="H114" s="6" t="str">
        <f t="shared" si="31"/>
        <v/>
      </c>
      <c r="I114" s="14" t="str">
        <f>IF(OR($B114="P",$B114="",$B114="AC",$B114="NT",$B114="Pc",$B114="CT",$B113="NT"),"   ---",(IF(AND(OR($B112="NT",$B112=""),$B115="CT",NOT($B113="Ac"),NOT($B114="NMe")),10^(VLOOKUP($B114,B!$C$5:$H$36,2,FALSE)+VLOOKUP($B113,B!$C$5:$H$36,3,FALSE)+B!$E$33+B!$D$34),(IF(AND(OR($B112="NT",$B112=""),NOT($B113="Ac")),10^(VLOOKUP($B114,B!$C$5:$H$36,2,FALSE)+VLOOKUP($B113,B!$C$5:$H$36,3,FALSE)+B!$E$33),(IF(AND($B115="CT",NOT($B114="NMe")),10^(VLOOKUP($B114,B!$C$5:$H$36,2,FALSE)+VLOOKUP($B113,B!$C$5:$H$36,3,FALSE)+B!$D$34),10^(VLOOKUP($B114,B!$C$5:$H$36,2,FALSE)+VLOOKUP($B113,B!$C$5:$H$36,3,FALSE)))))))))</f>
        <v xml:space="preserve">   ---</v>
      </c>
      <c r="J114" s="14" t="str">
        <f>IF(OR($B114="P",$B114="",$B114="AC",$B114="NT",$B114="Pc",$B114="CT",$B113="NT"),"   ---",(IF(AND(OR($B112="NT",$B112=""),$B115="CT",NOT($B113="Ac"),NOT($B114="NMe")),10^(VLOOKUP($B114,B!$C$5:$H$36,5,FALSE)+VLOOKUP($B113,B!$C$5:$H$36,6,FALSE)+B!$H$33+B!$G$34),(IF(AND(OR($B112="NT",$B112=""),NOT($B113="Ac")),10^(VLOOKUP($B114,B!$C$5:$H$36,5,FALSE)+VLOOKUP($B113,B!$C$5:$H$36,6,FALSE)+B!$H$33),(IF(AND($B115="CT",NOT($B114="NMe")),10^(VLOOKUP($B114,B!$C$5:$H$36,5,FALSE)+VLOOKUP($B113,B!$C$5:$H$36,6,FALSE)+B!$G$34),10^(VLOOKUP($B114,B!$C$5:$H$36,5,FALSE)+VLOOKUP($B113,B!$C$5:$H$36,6,FALSE)))))))))</f>
        <v xml:space="preserve">   ---</v>
      </c>
      <c r="K114" s="5" t="str">
        <f t="shared" si="33"/>
        <v/>
      </c>
      <c r="L114" s="5" t="str">
        <f t="shared" si="34"/>
        <v/>
      </c>
      <c r="M114" s="5" t="str">
        <f t="shared" si="35"/>
        <v/>
      </c>
      <c r="N114" s="4"/>
      <c r="O114" s="4"/>
      <c r="P114" s="4"/>
      <c r="Q114" s="6"/>
      <c r="R114" s="6"/>
      <c r="S114" s="5"/>
      <c r="T114" s="5"/>
      <c r="U114" s="5"/>
      <c r="V114" s="5"/>
      <c r="W114" s="5"/>
    </row>
    <row r="115" spans="1:23" x14ac:dyDescent="0.25">
      <c r="A115" s="4">
        <f t="shared" si="32"/>
        <v>103</v>
      </c>
      <c r="B115" s="1"/>
      <c r="C115" s="7"/>
      <c r="D115" s="8" t="str">
        <f t="shared" si="27"/>
        <v/>
      </c>
      <c r="E115" s="6" t="str">
        <f t="shared" si="28"/>
        <v xml:space="preserve">   ---</v>
      </c>
      <c r="F115" s="6" t="str">
        <f t="shared" si="29"/>
        <v xml:space="preserve">   ---</v>
      </c>
      <c r="G115" s="5" t="str">
        <f t="shared" si="30"/>
        <v/>
      </c>
      <c r="H115" s="6" t="str">
        <f t="shared" si="31"/>
        <v/>
      </c>
      <c r="I115" s="14" t="str">
        <f>IF(OR($B115="P",$B115="",$B115="AC",$B115="NT",$B115="Pc",$B115="CT",$B114="NT"),"   ---",(IF(AND(OR($B113="NT",$B113=""),$B116="CT",NOT($B114="Ac"),NOT($B115="NMe")),10^(VLOOKUP($B115,B!$C$5:$H$36,2,FALSE)+VLOOKUP($B114,B!$C$5:$H$36,3,FALSE)+B!$E$33+B!$D$34),(IF(AND(OR($B113="NT",$B113=""),NOT($B114="Ac")),10^(VLOOKUP($B115,B!$C$5:$H$36,2,FALSE)+VLOOKUP($B114,B!$C$5:$H$36,3,FALSE)+B!$E$33),(IF(AND($B116="CT",NOT($B115="NMe")),10^(VLOOKUP($B115,B!$C$5:$H$36,2,FALSE)+VLOOKUP($B114,B!$C$5:$H$36,3,FALSE)+B!$D$34),10^(VLOOKUP($B115,B!$C$5:$H$36,2,FALSE)+VLOOKUP($B114,B!$C$5:$H$36,3,FALSE)))))))))</f>
        <v xml:space="preserve">   ---</v>
      </c>
      <c r="J115" s="14" t="str">
        <f>IF(OR($B115="P",$B115="",$B115="AC",$B115="NT",$B115="Pc",$B115="CT",$B114="NT"),"   ---",(IF(AND(OR($B113="NT",$B113=""),$B116="CT",NOT($B114="Ac"),NOT($B115="NMe")),10^(VLOOKUP($B115,B!$C$5:$H$36,5,FALSE)+VLOOKUP($B114,B!$C$5:$H$36,6,FALSE)+B!$H$33+B!$G$34),(IF(AND(OR($B113="NT",$B113=""),NOT($B114="Ac")),10^(VLOOKUP($B115,B!$C$5:$H$36,5,FALSE)+VLOOKUP($B114,B!$C$5:$H$36,6,FALSE)+B!$H$33),(IF(AND($B116="CT",NOT($B115="NMe")),10^(VLOOKUP($B115,B!$C$5:$H$36,5,FALSE)+VLOOKUP($B114,B!$C$5:$H$36,6,FALSE)+B!$G$34),10^(VLOOKUP($B115,B!$C$5:$H$36,5,FALSE)+VLOOKUP($B114,B!$C$5:$H$36,6,FALSE)))))))))</f>
        <v xml:space="preserve">   ---</v>
      </c>
      <c r="K115" s="5" t="str">
        <f t="shared" si="33"/>
        <v/>
      </c>
      <c r="L115" s="5" t="str">
        <f t="shared" si="34"/>
        <v/>
      </c>
      <c r="M115" s="5" t="str">
        <f t="shared" si="35"/>
        <v/>
      </c>
      <c r="N115" s="4"/>
      <c r="O115" s="4"/>
      <c r="P115" s="4"/>
      <c r="Q115" s="6"/>
      <c r="R115" s="6"/>
      <c r="S115" s="5"/>
      <c r="T115" s="5"/>
      <c r="U115" s="5"/>
      <c r="V115" s="5"/>
      <c r="W115" s="5"/>
    </row>
    <row r="116" spans="1:23" x14ac:dyDescent="0.25">
      <c r="A116" s="4">
        <f t="shared" si="32"/>
        <v>104</v>
      </c>
      <c r="B116" s="1"/>
      <c r="C116" s="7"/>
      <c r="D116" s="8" t="str">
        <f t="shared" si="27"/>
        <v/>
      </c>
      <c r="E116" s="6" t="str">
        <f t="shared" si="28"/>
        <v xml:space="preserve">   ---</v>
      </c>
      <c r="F116" s="6" t="str">
        <f t="shared" si="29"/>
        <v xml:space="preserve">   ---</v>
      </c>
      <c r="G116" s="5" t="str">
        <f t="shared" si="30"/>
        <v/>
      </c>
      <c r="H116" s="6" t="str">
        <f t="shared" si="31"/>
        <v/>
      </c>
      <c r="I116" s="14" t="str">
        <f>IF(OR($B116="P",$B116="",$B116="AC",$B116="NT",$B116="Pc",$B116="CT",$B115="NT"),"   ---",(IF(AND(OR($B114="NT",$B114=""),$B117="CT",NOT($B115="Ac"),NOT($B116="NMe")),10^(VLOOKUP($B116,B!$C$5:$H$36,2,FALSE)+VLOOKUP($B115,B!$C$5:$H$36,3,FALSE)+B!$E$33+B!$D$34),(IF(AND(OR($B114="NT",$B114=""),NOT($B115="Ac")),10^(VLOOKUP($B116,B!$C$5:$H$36,2,FALSE)+VLOOKUP($B115,B!$C$5:$H$36,3,FALSE)+B!$E$33),(IF(AND($B117="CT",NOT($B116="NMe")),10^(VLOOKUP($B116,B!$C$5:$H$36,2,FALSE)+VLOOKUP($B115,B!$C$5:$H$36,3,FALSE)+B!$D$34),10^(VLOOKUP($B116,B!$C$5:$H$36,2,FALSE)+VLOOKUP($B115,B!$C$5:$H$36,3,FALSE)))))))))</f>
        <v xml:space="preserve">   ---</v>
      </c>
      <c r="J116" s="14" t="str">
        <f>IF(OR($B116="P",$B116="",$B116="AC",$B116="NT",$B116="Pc",$B116="CT",$B115="NT"),"   ---",(IF(AND(OR($B114="NT",$B114=""),$B117="CT",NOT($B115="Ac"),NOT($B116="NMe")),10^(VLOOKUP($B116,B!$C$5:$H$36,5,FALSE)+VLOOKUP($B115,B!$C$5:$H$36,6,FALSE)+B!$H$33+B!$G$34),(IF(AND(OR($B114="NT",$B114=""),NOT($B115="Ac")),10^(VLOOKUP($B116,B!$C$5:$H$36,5,FALSE)+VLOOKUP($B115,B!$C$5:$H$36,6,FALSE)+B!$H$33),(IF(AND($B117="CT",NOT($B116="NMe")),10^(VLOOKUP($B116,B!$C$5:$H$36,5,FALSE)+VLOOKUP($B115,B!$C$5:$H$36,6,FALSE)+B!$G$34),10^(VLOOKUP($B116,B!$C$5:$H$36,5,FALSE)+VLOOKUP($B115,B!$C$5:$H$36,6,FALSE)))))))))</f>
        <v xml:space="preserve">   ---</v>
      </c>
      <c r="K116" s="5" t="str">
        <f t="shared" si="33"/>
        <v/>
      </c>
      <c r="L116" s="5" t="str">
        <f t="shared" si="34"/>
        <v/>
      </c>
      <c r="M116" s="5" t="str">
        <f t="shared" si="35"/>
        <v/>
      </c>
      <c r="N116" s="4"/>
      <c r="O116" s="4"/>
      <c r="P116" s="4"/>
      <c r="Q116" s="6"/>
      <c r="R116" s="6"/>
      <c r="S116" s="5"/>
      <c r="T116" s="5"/>
      <c r="U116" s="5"/>
      <c r="V116" s="5"/>
      <c r="W116" s="5"/>
    </row>
    <row r="117" spans="1:23" x14ac:dyDescent="0.25">
      <c r="A117" s="4">
        <f t="shared" si="32"/>
        <v>105</v>
      </c>
      <c r="B117" s="1"/>
      <c r="C117" s="7"/>
      <c r="D117" s="8" t="str">
        <f t="shared" si="27"/>
        <v/>
      </c>
      <c r="E117" s="6" t="str">
        <f t="shared" si="28"/>
        <v xml:space="preserve">   ---</v>
      </c>
      <c r="F117" s="6" t="str">
        <f t="shared" si="29"/>
        <v xml:space="preserve">   ---</v>
      </c>
      <c r="G117" s="5" t="str">
        <f t="shared" si="30"/>
        <v/>
      </c>
      <c r="H117" s="6" t="str">
        <f t="shared" si="31"/>
        <v/>
      </c>
      <c r="I117" s="14" t="str">
        <f>IF(OR($B117="P",$B117="",$B117="AC",$B117="NT",$B117="Pc",$B117="CT",$B116="NT"),"   ---",(IF(AND(OR($B115="NT",$B115=""),$B118="CT",NOT($B116="Ac"),NOT($B117="NMe")),10^(VLOOKUP($B117,B!$C$5:$H$36,2,FALSE)+VLOOKUP($B116,B!$C$5:$H$36,3,FALSE)+B!$E$33+B!$D$34),(IF(AND(OR($B115="NT",$B115=""),NOT($B116="Ac")),10^(VLOOKUP($B117,B!$C$5:$H$36,2,FALSE)+VLOOKUP($B116,B!$C$5:$H$36,3,FALSE)+B!$E$33),(IF(AND($B118="CT",NOT($B117="NMe")),10^(VLOOKUP($B117,B!$C$5:$H$36,2,FALSE)+VLOOKUP($B116,B!$C$5:$H$36,3,FALSE)+B!$D$34),10^(VLOOKUP($B117,B!$C$5:$H$36,2,FALSE)+VLOOKUP($B116,B!$C$5:$H$36,3,FALSE)))))))))</f>
        <v xml:space="preserve">   ---</v>
      </c>
      <c r="J117" s="14" t="str">
        <f>IF(OR($B117="P",$B117="",$B117="AC",$B117="NT",$B117="Pc",$B117="CT",$B116="NT"),"   ---",(IF(AND(OR($B115="NT",$B115=""),$B118="CT",NOT($B116="Ac"),NOT($B117="NMe")),10^(VLOOKUP($B117,B!$C$5:$H$36,5,FALSE)+VLOOKUP($B116,B!$C$5:$H$36,6,FALSE)+B!$H$33+B!$G$34),(IF(AND(OR($B115="NT",$B115=""),NOT($B116="Ac")),10^(VLOOKUP($B117,B!$C$5:$H$36,5,FALSE)+VLOOKUP($B116,B!$C$5:$H$36,6,FALSE)+B!$H$33),(IF(AND($B118="CT",NOT($B117="NMe")),10^(VLOOKUP($B117,B!$C$5:$H$36,5,FALSE)+VLOOKUP($B116,B!$C$5:$H$36,6,FALSE)+B!$G$34),10^(VLOOKUP($B117,B!$C$5:$H$36,5,FALSE)+VLOOKUP($B116,B!$C$5:$H$36,6,FALSE)))))))))</f>
        <v xml:space="preserve">   ---</v>
      </c>
      <c r="K117" s="5" t="str">
        <f t="shared" si="33"/>
        <v/>
      </c>
      <c r="L117" s="5" t="str">
        <f t="shared" si="34"/>
        <v/>
      </c>
      <c r="M117" s="5" t="str">
        <f t="shared" si="35"/>
        <v/>
      </c>
      <c r="N117" s="4"/>
      <c r="O117" s="4"/>
      <c r="P117" s="4"/>
      <c r="Q117" s="6"/>
      <c r="R117" s="6"/>
      <c r="S117" s="5"/>
      <c r="T117" s="5"/>
      <c r="U117" s="5"/>
      <c r="V117" s="5"/>
      <c r="W117" s="5"/>
    </row>
    <row r="118" spans="1:23" x14ac:dyDescent="0.25">
      <c r="A118" s="4">
        <f t="shared" si="32"/>
        <v>106</v>
      </c>
      <c r="B118" s="1"/>
      <c r="C118" s="7"/>
      <c r="D118" s="8" t="str">
        <f t="shared" si="27"/>
        <v/>
      </c>
      <c r="E118" s="6" t="str">
        <f t="shared" si="28"/>
        <v xml:space="preserve">   ---</v>
      </c>
      <c r="F118" s="6" t="str">
        <f t="shared" si="29"/>
        <v xml:space="preserve">   ---</v>
      </c>
      <c r="G118" s="5" t="str">
        <f t="shared" si="30"/>
        <v/>
      </c>
      <c r="H118" s="6" t="str">
        <f t="shared" si="31"/>
        <v/>
      </c>
      <c r="I118" s="14" t="str">
        <f>IF(OR($B118="P",$B118="",$B118="AC",$B118="NT",$B118="Pc",$B118="CT",$B117="NT"),"   ---",(IF(AND(OR($B116="NT",$B116=""),$B119="CT",NOT($B117="Ac"),NOT($B118="NMe")),10^(VLOOKUP($B118,B!$C$5:$H$36,2,FALSE)+VLOOKUP($B117,B!$C$5:$H$36,3,FALSE)+B!$E$33+B!$D$34),(IF(AND(OR($B116="NT",$B116=""),NOT($B117="Ac")),10^(VLOOKUP($B118,B!$C$5:$H$36,2,FALSE)+VLOOKUP($B117,B!$C$5:$H$36,3,FALSE)+B!$E$33),(IF(AND($B119="CT",NOT($B118="NMe")),10^(VLOOKUP($B118,B!$C$5:$H$36,2,FALSE)+VLOOKUP($B117,B!$C$5:$H$36,3,FALSE)+B!$D$34),10^(VLOOKUP($B118,B!$C$5:$H$36,2,FALSE)+VLOOKUP($B117,B!$C$5:$H$36,3,FALSE)))))))))</f>
        <v xml:space="preserve">   ---</v>
      </c>
      <c r="J118" s="14" t="str">
        <f>IF(OR($B118="P",$B118="",$B118="AC",$B118="NT",$B118="Pc",$B118="CT",$B117="NT"),"   ---",(IF(AND(OR($B116="NT",$B116=""),$B119="CT",NOT($B117="Ac"),NOT($B118="NMe")),10^(VLOOKUP($B118,B!$C$5:$H$36,5,FALSE)+VLOOKUP($B117,B!$C$5:$H$36,6,FALSE)+B!$H$33+B!$G$34),(IF(AND(OR($B116="NT",$B116=""),NOT($B117="Ac")),10^(VLOOKUP($B118,B!$C$5:$H$36,5,FALSE)+VLOOKUP($B117,B!$C$5:$H$36,6,FALSE)+B!$H$33),(IF(AND($B119="CT",NOT($B118="NMe")),10^(VLOOKUP($B118,B!$C$5:$H$36,5,FALSE)+VLOOKUP($B117,B!$C$5:$H$36,6,FALSE)+B!$G$34),10^(VLOOKUP($B118,B!$C$5:$H$36,5,FALSE)+VLOOKUP($B117,B!$C$5:$H$36,6,FALSE)))))))))</f>
        <v xml:space="preserve">   ---</v>
      </c>
      <c r="K118" s="5" t="str">
        <f t="shared" si="33"/>
        <v/>
      </c>
      <c r="L118" s="5" t="str">
        <f t="shared" si="34"/>
        <v/>
      </c>
      <c r="M118" s="5" t="str">
        <f t="shared" si="35"/>
        <v/>
      </c>
      <c r="N118" s="4"/>
      <c r="O118" s="4"/>
      <c r="P118" s="4"/>
      <c r="Q118" s="6"/>
      <c r="R118" s="6"/>
      <c r="S118" s="5"/>
      <c r="T118" s="5"/>
      <c r="U118" s="5"/>
      <c r="V118" s="5"/>
      <c r="W118" s="5"/>
    </row>
    <row r="119" spans="1:23" x14ac:dyDescent="0.25">
      <c r="A119" s="4">
        <f t="shared" si="32"/>
        <v>107</v>
      </c>
      <c r="B119" s="1"/>
      <c r="C119" s="7"/>
      <c r="D119" s="8" t="str">
        <f t="shared" si="27"/>
        <v/>
      </c>
      <c r="E119" s="6" t="str">
        <f t="shared" si="28"/>
        <v xml:space="preserve">   ---</v>
      </c>
      <c r="F119" s="6" t="str">
        <f t="shared" si="29"/>
        <v xml:space="preserve">   ---</v>
      </c>
      <c r="G119" s="5" t="str">
        <f t="shared" si="30"/>
        <v/>
      </c>
      <c r="H119" s="6" t="str">
        <f t="shared" si="31"/>
        <v/>
      </c>
      <c r="I119" s="14" t="str">
        <f>IF(OR($B119="P",$B119="",$B119="AC",$B119="NT",$B119="Pc",$B119="CT",$B118="NT"),"   ---",(IF(AND(OR($B117="NT",$B117=""),$B120="CT",NOT($B118="Ac"),NOT($B119="NMe")),10^(VLOOKUP($B119,B!$C$5:$H$36,2,FALSE)+VLOOKUP($B118,B!$C$5:$H$36,3,FALSE)+B!$E$33+B!$D$34),(IF(AND(OR($B117="NT",$B117=""),NOT($B118="Ac")),10^(VLOOKUP($B119,B!$C$5:$H$36,2,FALSE)+VLOOKUP($B118,B!$C$5:$H$36,3,FALSE)+B!$E$33),(IF(AND($B120="CT",NOT($B119="NMe")),10^(VLOOKUP($B119,B!$C$5:$H$36,2,FALSE)+VLOOKUP($B118,B!$C$5:$H$36,3,FALSE)+B!$D$34),10^(VLOOKUP($B119,B!$C$5:$H$36,2,FALSE)+VLOOKUP($B118,B!$C$5:$H$36,3,FALSE)))))))))</f>
        <v xml:space="preserve">   ---</v>
      </c>
      <c r="J119" s="14" t="str">
        <f>IF(OR($B119="P",$B119="",$B119="AC",$B119="NT",$B119="Pc",$B119="CT",$B118="NT"),"   ---",(IF(AND(OR($B117="NT",$B117=""),$B120="CT",NOT($B118="Ac"),NOT($B119="NMe")),10^(VLOOKUP($B119,B!$C$5:$H$36,5,FALSE)+VLOOKUP($B118,B!$C$5:$H$36,6,FALSE)+B!$H$33+B!$G$34),(IF(AND(OR($B117="NT",$B117=""),NOT($B118="Ac")),10^(VLOOKUP($B119,B!$C$5:$H$36,5,FALSE)+VLOOKUP($B118,B!$C$5:$H$36,6,FALSE)+B!$H$33),(IF(AND($B120="CT",NOT($B119="NMe")),10^(VLOOKUP($B119,B!$C$5:$H$36,5,FALSE)+VLOOKUP($B118,B!$C$5:$H$36,6,FALSE)+B!$G$34),10^(VLOOKUP($B119,B!$C$5:$H$36,5,FALSE)+VLOOKUP($B118,B!$C$5:$H$36,6,FALSE)))))))))</f>
        <v xml:space="preserve">   ---</v>
      </c>
      <c r="K119" s="5" t="str">
        <f t="shared" si="33"/>
        <v/>
      </c>
      <c r="L119" s="5" t="str">
        <f t="shared" si="34"/>
        <v/>
      </c>
      <c r="M119" s="5" t="str">
        <f t="shared" si="35"/>
        <v/>
      </c>
      <c r="N119" s="4"/>
      <c r="O119" s="4"/>
      <c r="P119" s="4"/>
      <c r="Q119" s="6"/>
      <c r="R119" s="6"/>
      <c r="S119" s="5"/>
      <c r="T119" s="5"/>
      <c r="U119" s="5"/>
      <c r="V119" s="5"/>
      <c r="W119" s="5"/>
    </row>
    <row r="120" spans="1:23" x14ac:dyDescent="0.25">
      <c r="A120" s="4">
        <f t="shared" si="32"/>
        <v>108</v>
      </c>
      <c r="B120" s="1"/>
      <c r="C120" s="7"/>
      <c r="D120" s="8" t="str">
        <f t="shared" si="27"/>
        <v/>
      </c>
      <c r="E120" s="6" t="str">
        <f t="shared" si="28"/>
        <v xml:space="preserve">   ---</v>
      </c>
      <c r="F120" s="6" t="str">
        <f t="shared" si="29"/>
        <v xml:space="preserve">   ---</v>
      </c>
      <c r="G120" s="5" t="str">
        <f t="shared" si="30"/>
        <v/>
      </c>
      <c r="H120" s="6" t="str">
        <f t="shared" si="31"/>
        <v/>
      </c>
      <c r="I120" s="14" t="str">
        <f>IF(OR($B120="P",$B120="",$B120="AC",$B120="NT",$B120="Pc",$B120="CT",$B119="NT"),"   ---",(IF(AND(OR($B118="NT",$B118=""),$B121="CT",NOT($B119="Ac"),NOT($B120="NMe")),10^(VLOOKUP($B120,B!$C$5:$H$36,2,FALSE)+VLOOKUP($B119,B!$C$5:$H$36,3,FALSE)+B!$E$33+B!$D$34),(IF(AND(OR($B118="NT",$B118=""),NOT($B119="Ac")),10^(VLOOKUP($B120,B!$C$5:$H$36,2,FALSE)+VLOOKUP($B119,B!$C$5:$H$36,3,FALSE)+B!$E$33),(IF(AND($B121="CT",NOT($B120="NMe")),10^(VLOOKUP($B120,B!$C$5:$H$36,2,FALSE)+VLOOKUP($B119,B!$C$5:$H$36,3,FALSE)+B!$D$34),10^(VLOOKUP($B120,B!$C$5:$H$36,2,FALSE)+VLOOKUP($B119,B!$C$5:$H$36,3,FALSE)))))))))</f>
        <v xml:space="preserve">   ---</v>
      </c>
      <c r="J120" s="14" t="str">
        <f>IF(OR($B120="P",$B120="",$B120="AC",$B120="NT",$B120="Pc",$B120="CT",$B119="NT"),"   ---",(IF(AND(OR($B118="NT",$B118=""),$B121="CT",NOT($B119="Ac"),NOT($B120="NMe")),10^(VLOOKUP($B120,B!$C$5:$H$36,5,FALSE)+VLOOKUP($B119,B!$C$5:$H$36,6,FALSE)+B!$H$33+B!$G$34),(IF(AND(OR($B118="NT",$B118=""),NOT($B119="Ac")),10^(VLOOKUP($B120,B!$C$5:$H$36,5,FALSE)+VLOOKUP($B119,B!$C$5:$H$36,6,FALSE)+B!$H$33),(IF(AND($B121="CT",NOT($B120="NMe")),10^(VLOOKUP($B120,B!$C$5:$H$36,5,FALSE)+VLOOKUP($B119,B!$C$5:$H$36,6,FALSE)+B!$G$34),10^(VLOOKUP($B120,B!$C$5:$H$36,5,FALSE)+VLOOKUP($B119,B!$C$5:$H$36,6,FALSE)))))))))</f>
        <v xml:space="preserve">   ---</v>
      </c>
      <c r="K120" s="5" t="str">
        <f t="shared" si="33"/>
        <v/>
      </c>
      <c r="L120" s="5" t="str">
        <f t="shared" si="34"/>
        <v/>
      </c>
      <c r="M120" s="5" t="str">
        <f t="shared" si="35"/>
        <v/>
      </c>
      <c r="N120" s="4"/>
      <c r="O120" s="4"/>
      <c r="P120" s="4"/>
      <c r="Q120" s="6"/>
      <c r="R120" s="6"/>
      <c r="S120" s="5"/>
      <c r="T120" s="5"/>
      <c r="U120" s="5"/>
      <c r="V120" s="5"/>
      <c r="W120" s="5"/>
    </row>
    <row r="121" spans="1:23" x14ac:dyDescent="0.25">
      <c r="A121" s="4">
        <f t="shared" si="32"/>
        <v>109</v>
      </c>
      <c r="B121" s="1"/>
      <c r="C121" s="7"/>
      <c r="D121" s="8" t="str">
        <f t="shared" si="27"/>
        <v/>
      </c>
      <c r="E121" s="6" t="str">
        <f t="shared" si="28"/>
        <v xml:space="preserve">   ---</v>
      </c>
      <c r="F121" s="6" t="str">
        <f t="shared" si="29"/>
        <v xml:space="preserve">   ---</v>
      </c>
      <c r="G121" s="5" t="str">
        <f t="shared" si="30"/>
        <v/>
      </c>
      <c r="H121" s="6" t="str">
        <f t="shared" si="31"/>
        <v/>
      </c>
      <c r="I121" s="14" t="str">
        <f>IF(OR($B121="P",$B121="",$B121="AC",$B121="NT",$B121="Pc",$B121="CT",$B120="NT"),"   ---",(IF(AND(OR($B119="NT",$B119=""),$B122="CT",NOT($B120="Ac"),NOT($B121="NMe")),10^(VLOOKUP($B121,B!$C$5:$H$36,2,FALSE)+VLOOKUP($B120,B!$C$5:$H$36,3,FALSE)+B!$E$33+B!$D$34),(IF(AND(OR($B119="NT",$B119=""),NOT($B120="Ac")),10^(VLOOKUP($B121,B!$C$5:$H$36,2,FALSE)+VLOOKUP($B120,B!$C$5:$H$36,3,FALSE)+B!$E$33),(IF(AND($B122="CT",NOT($B121="NMe")),10^(VLOOKUP($B121,B!$C$5:$H$36,2,FALSE)+VLOOKUP($B120,B!$C$5:$H$36,3,FALSE)+B!$D$34),10^(VLOOKUP($B121,B!$C$5:$H$36,2,FALSE)+VLOOKUP($B120,B!$C$5:$H$36,3,FALSE)))))))))</f>
        <v xml:space="preserve">   ---</v>
      </c>
      <c r="J121" s="14" t="str">
        <f>IF(OR($B121="P",$B121="",$B121="AC",$B121="NT",$B121="Pc",$B121="CT",$B120="NT"),"   ---",(IF(AND(OR($B119="NT",$B119=""),$B122="CT",NOT($B120="Ac"),NOT($B121="NMe")),10^(VLOOKUP($B121,B!$C$5:$H$36,5,FALSE)+VLOOKUP($B120,B!$C$5:$H$36,6,FALSE)+B!$H$33+B!$G$34),(IF(AND(OR($B119="NT",$B119=""),NOT($B120="Ac")),10^(VLOOKUP($B121,B!$C$5:$H$36,5,FALSE)+VLOOKUP($B120,B!$C$5:$H$36,6,FALSE)+B!$H$33),(IF(AND($B122="CT",NOT($B121="NMe")),10^(VLOOKUP($B121,B!$C$5:$H$36,5,FALSE)+VLOOKUP($B120,B!$C$5:$H$36,6,FALSE)+B!$G$34),10^(VLOOKUP($B121,B!$C$5:$H$36,5,FALSE)+VLOOKUP($B120,B!$C$5:$H$36,6,FALSE)))))))))</f>
        <v xml:space="preserve">   ---</v>
      </c>
      <c r="K121" s="5" t="str">
        <f t="shared" si="33"/>
        <v/>
      </c>
      <c r="L121" s="5" t="str">
        <f t="shared" si="34"/>
        <v/>
      </c>
      <c r="M121" s="5" t="str">
        <f t="shared" si="35"/>
        <v/>
      </c>
      <c r="N121" s="4"/>
      <c r="O121" s="4"/>
      <c r="P121" s="4"/>
      <c r="Q121" s="6"/>
      <c r="R121" s="6"/>
      <c r="S121" s="5"/>
      <c r="T121" s="5"/>
      <c r="U121" s="5"/>
      <c r="V121" s="5"/>
      <c r="W121" s="5"/>
    </row>
    <row r="122" spans="1:23" x14ac:dyDescent="0.25">
      <c r="A122" s="4">
        <f t="shared" si="32"/>
        <v>110</v>
      </c>
      <c r="B122" s="1"/>
      <c r="C122" s="7"/>
      <c r="D122" s="8" t="str">
        <f t="shared" si="27"/>
        <v/>
      </c>
      <c r="E122" s="6" t="str">
        <f t="shared" si="28"/>
        <v xml:space="preserve">   ---</v>
      </c>
      <c r="F122" s="6" t="str">
        <f t="shared" si="29"/>
        <v xml:space="preserve">   ---</v>
      </c>
      <c r="G122" s="5" t="str">
        <f t="shared" si="30"/>
        <v/>
      </c>
      <c r="H122" s="6" t="str">
        <f t="shared" si="31"/>
        <v/>
      </c>
      <c r="I122" s="14" t="str">
        <f>IF(OR($B122="P",$B122="",$B122="AC",$B122="NT",$B122="Pc",$B122="CT",$B121="NT"),"   ---",(IF(AND(OR($B120="NT",$B120=""),$B123="CT",NOT($B121="Ac"),NOT($B122="NMe")),10^(VLOOKUP($B122,B!$C$5:$H$36,2,FALSE)+VLOOKUP($B121,B!$C$5:$H$36,3,FALSE)+B!$E$33+B!$D$34),(IF(AND(OR($B120="NT",$B120=""),NOT($B121="Ac")),10^(VLOOKUP($B122,B!$C$5:$H$36,2,FALSE)+VLOOKUP($B121,B!$C$5:$H$36,3,FALSE)+B!$E$33),(IF(AND($B123="CT",NOT($B122="NMe")),10^(VLOOKUP($B122,B!$C$5:$H$36,2,FALSE)+VLOOKUP($B121,B!$C$5:$H$36,3,FALSE)+B!$D$34),10^(VLOOKUP($B122,B!$C$5:$H$36,2,FALSE)+VLOOKUP($B121,B!$C$5:$H$36,3,FALSE)))))))))</f>
        <v xml:space="preserve">   ---</v>
      </c>
      <c r="J122" s="14" t="str">
        <f>IF(OR($B122="P",$B122="",$B122="AC",$B122="NT",$B122="Pc",$B122="CT",$B121="NT"),"   ---",(IF(AND(OR($B120="NT",$B120=""),$B123="CT",NOT($B121="Ac"),NOT($B122="NMe")),10^(VLOOKUP($B122,B!$C$5:$H$36,5,FALSE)+VLOOKUP($B121,B!$C$5:$H$36,6,FALSE)+B!$H$33+B!$G$34),(IF(AND(OR($B120="NT",$B120=""),NOT($B121="Ac")),10^(VLOOKUP($B122,B!$C$5:$H$36,5,FALSE)+VLOOKUP($B121,B!$C$5:$H$36,6,FALSE)+B!$H$33),(IF(AND($B123="CT",NOT($B122="NMe")),10^(VLOOKUP($B122,B!$C$5:$H$36,5,FALSE)+VLOOKUP($B121,B!$C$5:$H$36,6,FALSE)+B!$G$34),10^(VLOOKUP($B122,B!$C$5:$H$36,5,FALSE)+VLOOKUP($B121,B!$C$5:$H$36,6,FALSE)))))))))</f>
        <v xml:space="preserve">   ---</v>
      </c>
      <c r="K122" s="5" t="str">
        <f t="shared" si="33"/>
        <v/>
      </c>
      <c r="L122" s="5" t="str">
        <f t="shared" si="34"/>
        <v/>
      </c>
      <c r="M122" s="5" t="str">
        <f t="shared" si="35"/>
        <v/>
      </c>
      <c r="N122" s="4"/>
      <c r="O122" s="4"/>
      <c r="P122" s="4"/>
      <c r="Q122" s="6"/>
      <c r="R122" s="6"/>
      <c r="S122" s="5"/>
      <c r="T122" s="5"/>
      <c r="U122" s="5"/>
      <c r="V122" s="5"/>
      <c r="W122" s="5"/>
    </row>
    <row r="123" spans="1:23" x14ac:dyDescent="0.25">
      <c r="A123" s="4">
        <f t="shared" si="32"/>
        <v>111</v>
      </c>
      <c r="B123" s="1"/>
      <c r="C123" s="7"/>
      <c r="D123" s="8" t="str">
        <f t="shared" si="27"/>
        <v/>
      </c>
      <c r="E123" s="6" t="str">
        <f t="shared" si="28"/>
        <v xml:space="preserve">   ---</v>
      </c>
      <c r="F123" s="6" t="str">
        <f t="shared" si="29"/>
        <v xml:space="preserve">   ---</v>
      </c>
      <c r="G123" s="5" t="str">
        <f t="shared" si="30"/>
        <v/>
      </c>
      <c r="H123" s="6" t="str">
        <f t="shared" si="31"/>
        <v/>
      </c>
      <c r="I123" s="14" t="str">
        <f>IF(OR($B123="P",$B123="",$B123="AC",$B123="NT",$B123="Pc",$B123="CT",$B122="NT"),"   ---",(IF(AND(OR($B121="NT",$B121=""),$B124="CT",NOT($B122="Ac"),NOT($B123="NMe")),10^(VLOOKUP($B123,B!$C$5:$H$36,2,FALSE)+VLOOKUP($B122,B!$C$5:$H$36,3,FALSE)+B!$E$33+B!$D$34),(IF(AND(OR($B121="NT",$B121=""),NOT($B122="Ac")),10^(VLOOKUP($B123,B!$C$5:$H$36,2,FALSE)+VLOOKUP($B122,B!$C$5:$H$36,3,FALSE)+B!$E$33),(IF(AND($B124="CT",NOT($B123="NMe")),10^(VLOOKUP($B123,B!$C$5:$H$36,2,FALSE)+VLOOKUP($B122,B!$C$5:$H$36,3,FALSE)+B!$D$34),10^(VLOOKUP($B123,B!$C$5:$H$36,2,FALSE)+VLOOKUP($B122,B!$C$5:$H$36,3,FALSE)))))))))</f>
        <v xml:space="preserve">   ---</v>
      </c>
      <c r="J123" s="14" t="str">
        <f>IF(OR($B123="P",$B123="",$B123="AC",$B123="NT",$B123="Pc",$B123="CT",$B122="NT"),"   ---",(IF(AND(OR($B121="NT",$B121=""),$B124="CT",NOT($B122="Ac"),NOT($B123="NMe")),10^(VLOOKUP($B123,B!$C$5:$H$36,5,FALSE)+VLOOKUP($B122,B!$C$5:$H$36,6,FALSE)+B!$H$33+B!$G$34),(IF(AND(OR($B121="NT",$B121=""),NOT($B122="Ac")),10^(VLOOKUP($B123,B!$C$5:$H$36,5,FALSE)+VLOOKUP($B122,B!$C$5:$H$36,6,FALSE)+B!$H$33),(IF(AND($B124="CT",NOT($B123="NMe")),10^(VLOOKUP($B123,B!$C$5:$H$36,5,FALSE)+VLOOKUP($B122,B!$C$5:$H$36,6,FALSE)+B!$G$34),10^(VLOOKUP($B123,B!$C$5:$H$36,5,FALSE)+VLOOKUP($B122,B!$C$5:$H$36,6,FALSE)))))))))</f>
        <v xml:space="preserve">   ---</v>
      </c>
      <c r="K123" s="5" t="str">
        <f t="shared" si="33"/>
        <v/>
      </c>
      <c r="L123" s="5" t="str">
        <f t="shared" si="34"/>
        <v/>
      </c>
      <c r="M123" s="5" t="str">
        <f t="shared" si="35"/>
        <v/>
      </c>
      <c r="N123" s="4"/>
      <c r="O123" s="4"/>
      <c r="P123" s="4"/>
      <c r="Q123" s="6"/>
      <c r="R123" s="6"/>
      <c r="S123" s="5"/>
      <c r="T123" s="5"/>
      <c r="U123" s="5"/>
      <c r="V123" s="5"/>
      <c r="W123" s="5"/>
    </row>
    <row r="124" spans="1:23" x14ac:dyDescent="0.25">
      <c r="A124" s="4">
        <f t="shared" si="32"/>
        <v>112</v>
      </c>
      <c r="B124" s="1"/>
      <c r="C124" s="7"/>
      <c r="D124" s="8" t="str">
        <f t="shared" si="27"/>
        <v/>
      </c>
      <c r="E124" s="6" t="str">
        <f t="shared" si="28"/>
        <v xml:space="preserve">   ---</v>
      </c>
      <c r="F124" s="6" t="str">
        <f t="shared" si="29"/>
        <v xml:space="preserve">   ---</v>
      </c>
      <c r="G124" s="5" t="str">
        <f t="shared" si="30"/>
        <v/>
      </c>
      <c r="H124" s="6" t="str">
        <f t="shared" si="31"/>
        <v/>
      </c>
      <c r="I124" s="14" t="str">
        <f>IF(OR($B124="P",$B124="",$B124="AC",$B124="NT",$B124="Pc",$B124="CT",$B123="NT"),"   ---",(IF(AND(OR($B122="NT",$B122=""),$B125="CT",NOT($B123="Ac"),NOT($B124="NMe")),10^(VLOOKUP($B124,B!$C$5:$H$36,2,FALSE)+VLOOKUP($B123,B!$C$5:$H$36,3,FALSE)+B!$E$33+B!$D$34),(IF(AND(OR($B122="NT",$B122=""),NOT($B123="Ac")),10^(VLOOKUP($B124,B!$C$5:$H$36,2,FALSE)+VLOOKUP($B123,B!$C$5:$H$36,3,FALSE)+B!$E$33),(IF(AND($B125="CT",NOT($B124="NMe")),10^(VLOOKUP($B124,B!$C$5:$H$36,2,FALSE)+VLOOKUP($B123,B!$C$5:$H$36,3,FALSE)+B!$D$34),10^(VLOOKUP($B124,B!$C$5:$H$36,2,FALSE)+VLOOKUP($B123,B!$C$5:$H$36,3,FALSE)))))))))</f>
        <v xml:space="preserve">   ---</v>
      </c>
      <c r="J124" s="14" t="str">
        <f>IF(OR($B124="P",$B124="",$B124="AC",$B124="NT",$B124="Pc",$B124="CT",$B123="NT"),"   ---",(IF(AND(OR($B122="NT",$B122=""),$B125="CT",NOT($B123="Ac"),NOT($B124="NMe")),10^(VLOOKUP($B124,B!$C$5:$H$36,5,FALSE)+VLOOKUP($B123,B!$C$5:$H$36,6,FALSE)+B!$H$33+B!$G$34),(IF(AND(OR($B122="NT",$B122=""),NOT($B123="Ac")),10^(VLOOKUP($B124,B!$C$5:$H$36,5,FALSE)+VLOOKUP($B123,B!$C$5:$H$36,6,FALSE)+B!$H$33),(IF(AND($B125="CT",NOT($B124="NMe")),10^(VLOOKUP($B124,B!$C$5:$H$36,5,FALSE)+VLOOKUP($B123,B!$C$5:$H$36,6,FALSE)+B!$G$34),10^(VLOOKUP($B124,B!$C$5:$H$36,5,FALSE)+VLOOKUP($B123,B!$C$5:$H$36,6,FALSE)))))))))</f>
        <v xml:space="preserve">   ---</v>
      </c>
      <c r="K124" s="5" t="str">
        <f t="shared" si="33"/>
        <v/>
      </c>
      <c r="L124" s="5" t="str">
        <f t="shared" si="34"/>
        <v/>
      </c>
      <c r="M124" s="5" t="str">
        <f t="shared" si="35"/>
        <v/>
      </c>
      <c r="N124" s="4"/>
      <c r="O124" s="4"/>
      <c r="P124" s="4"/>
      <c r="Q124" s="6"/>
      <c r="R124" s="6"/>
      <c r="S124" s="5"/>
      <c r="T124" s="5"/>
      <c r="U124" s="5"/>
      <c r="V124" s="5"/>
      <c r="W124" s="5"/>
    </row>
    <row r="125" spans="1:23" x14ac:dyDescent="0.25">
      <c r="A125" s="4">
        <f t="shared" si="32"/>
        <v>113</v>
      </c>
      <c r="B125" s="1"/>
      <c r="C125" s="7"/>
      <c r="D125" s="8" t="str">
        <f t="shared" si="27"/>
        <v/>
      </c>
      <c r="E125" s="6" t="str">
        <f t="shared" si="28"/>
        <v xml:space="preserve">   ---</v>
      </c>
      <c r="F125" s="6" t="str">
        <f t="shared" si="29"/>
        <v xml:space="preserve">   ---</v>
      </c>
      <c r="G125" s="5" t="str">
        <f t="shared" si="30"/>
        <v/>
      </c>
      <c r="H125" s="6" t="str">
        <f t="shared" si="31"/>
        <v/>
      </c>
      <c r="I125" s="14" t="str">
        <f>IF(OR($B125="P",$B125="",$B125="AC",$B125="NT",$B125="Pc",$B125="CT",$B124="NT"),"   ---",(IF(AND(OR($B123="NT",$B123=""),$B126="CT",NOT($B124="Ac"),NOT($B125="NMe")),10^(VLOOKUP($B125,B!$C$5:$H$36,2,FALSE)+VLOOKUP($B124,B!$C$5:$H$36,3,FALSE)+B!$E$33+B!$D$34),(IF(AND(OR($B123="NT",$B123=""),NOT($B124="Ac")),10^(VLOOKUP($B125,B!$C$5:$H$36,2,FALSE)+VLOOKUP($B124,B!$C$5:$H$36,3,FALSE)+B!$E$33),(IF(AND($B126="CT",NOT($B125="NMe")),10^(VLOOKUP($B125,B!$C$5:$H$36,2,FALSE)+VLOOKUP($B124,B!$C$5:$H$36,3,FALSE)+B!$D$34),10^(VLOOKUP($B125,B!$C$5:$H$36,2,FALSE)+VLOOKUP($B124,B!$C$5:$H$36,3,FALSE)))))))))</f>
        <v xml:space="preserve">   ---</v>
      </c>
      <c r="J125" s="14" t="str">
        <f>IF(OR($B125="P",$B125="",$B125="AC",$B125="NT",$B125="Pc",$B125="CT",$B124="NT"),"   ---",(IF(AND(OR($B123="NT",$B123=""),$B126="CT",NOT($B124="Ac"),NOT($B125="NMe")),10^(VLOOKUP($B125,B!$C$5:$H$36,5,FALSE)+VLOOKUP($B124,B!$C$5:$H$36,6,FALSE)+B!$H$33+B!$G$34),(IF(AND(OR($B123="NT",$B123=""),NOT($B124="Ac")),10^(VLOOKUP($B125,B!$C$5:$H$36,5,FALSE)+VLOOKUP($B124,B!$C$5:$H$36,6,FALSE)+B!$H$33),(IF(AND($B126="CT",NOT($B125="NMe")),10^(VLOOKUP($B125,B!$C$5:$H$36,5,FALSE)+VLOOKUP($B124,B!$C$5:$H$36,6,FALSE)+B!$G$34),10^(VLOOKUP($B125,B!$C$5:$H$36,5,FALSE)+VLOOKUP($B124,B!$C$5:$H$36,6,FALSE)))))))))</f>
        <v xml:space="preserve">   ---</v>
      </c>
      <c r="K125" s="5" t="str">
        <f t="shared" si="33"/>
        <v/>
      </c>
      <c r="L125" s="5" t="str">
        <f t="shared" si="34"/>
        <v/>
      </c>
      <c r="M125" s="5" t="str">
        <f t="shared" si="35"/>
        <v/>
      </c>
      <c r="N125" s="4"/>
      <c r="O125" s="4"/>
      <c r="P125" s="4"/>
      <c r="Q125" s="6"/>
      <c r="R125" s="6"/>
      <c r="S125" s="5"/>
      <c r="T125" s="5"/>
      <c r="U125" s="5"/>
      <c r="V125" s="5"/>
      <c r="W125" s="5"/>
    </row>
    <row r="126" spans="1:23" x14ac:dyDescent="0.25">
      <c r="A126" s="4">
        <f t="shared" si="32"/>
        <v>114</v>
      </c>
      <c r="B126" s="1"/>
      <c r="C126" s="7"/>
      <c r="D126" s="8" t="str">
        <f t="shared" si="27"/>
        <v/>
      </c>
      <c r="E126" s="6" t="str">
        <f t="shared" si="28"/>
        <v xml:space="preserve">   ---</v>
      </c>
      <c r="F126" s="6" t="str">
        <f t="shared" si="29"/>
        <v xml:space="preserve">   ---</v>
      </c>
      <c r="G126" s="5" t="str">
        <f t="shared" si="30"/>
        <v/>
      </c>
      <c r="H126" s="6" t="str">
        <f t="shared" si="31"/>
        <v/>
      </c>
      <c r="I126" s="14" t="str">
        <f>IF(OR($B126="P",$B126="",$B126="AC",$B126="NT",$B126="Pc",$B126="CT",$B125="NT"),"   ---",(IF(AND(OR($B124="NT",$B124=""),$B127="CT",NOT($B125="Ac"),NOT($B126="NMe")),10^(VLOOKUP($B126,B!$C$5:$H$36,2,FALSE)+VLOOKUP($B125,B!$C$5:$H$36,3,FALSE)+B!$E$33+B!$D$34),(IF(AND(OR($B124="NT",$B124=""),NOT($B125="Ac")),10^(VLOOKUP($B126,B!$C$5:$H$36,2,FALSE)+VLOOKUP($B125,B!$C$5:$H$36,3,FALSE)+B!$E$33),(IF(AND($B127="CT",NOT($B126="NMe")),10^(VLOOKUP($B126,B!$C$5:$H$36,2,FALSE)+VLOOKUP($B125,B!$C$5:$H$36,3,FALSE)+B!$D$34),10^(VLOOKUP($B126,B!$C$5:$H$36,2,FALSE)+VLOOKUP($B125,B!$C$5:$H$36,3,FALSE)))))))))</f>
        <v xml:space="preserve">   ---</v>
      </c>
      <c r="J126" s="14" t="str">
        <f>IF(OR($B126="P",$B126="",$B126="AC",$B126="NT",$B126="Pc",$B126="CT",$B125="NT"),"   ---",(IF(AND(OR($B124="NT",$B124=""),$B127="CT",NOT($B125="Ac"),NOT($B126="NMe")),10^(VLOOKUP($B126,B!$C$5:$H$36,5,FALSE)+VLOOKUP($B125,B!$C$5:$H$36,6,FALSE)+B!$H$33+B!$G$34),(IF(AND(OR($B124="NT",$B124=""),NOT($B125="Ac")),10^(VLOOKUP($B126,B!$C$5:$H$36,5,FALSE)+VLOOKUP($B125,B!$C$5:$H$36,6,FALSE)+B!$H$33),(IF(AND($B127="CT",NOT($B126="NMe")),10^(VLOOKUP($B126,B!$C$5:$H$36,5,FALSE)+VLOOKUP($B125,B!$C$5:$H$36,6,FALSE)+B!$G$34),10^(VLOOKUP($B126,B!$C$5:$H$36,5,FALSE)+VLOOKUP($B125,B!$C$5:$H$36,6,FALSE)))))))))</f>
        <v xml:space="preserve">   ---</v>
      </c>
      <c r="K126" s="5" t="str">
        <f t="shared" si="33"/>
        <v/>
      </c>
      <c r="L126" s="5" t="str">
        <f t="shared" si="34"/>
        <v/>
      </c>
      <c r="M126" s="5" t="str">
        <f t="shared" si="35"/>
        <v/>
      </c>
      <c r="N126" s="4"/>
      <c r="O126" s="4"/>
      <c r="P126" s="4"/>
      <c r="Q126" s="6"/>
      <c r="R126" s="6"/>
      <c r="S126" s="5"/>
      <c r="T126" s="5"/>
      <c r="U126" s="5"/>
      <c r="V126" s="5"/>
      <c r="W126" s="5"/>
    </row>
    <row r="127" spans="1:23" x14ac:dyDescent="0.25">
      <c r="A127" s="4">
        <f t="shared" si="32"/>
        <v>115</v>
      </c>
      <c r="B127" s="1"/>
      <c r="C127" s="7"/>
      <c r="D127" s="8" t="str">
        <f t="shared" si="27"/>
        <v/>
      </c>
      <c r="E127" s="6" t="str">
        <f t="shared" si="28"/>
        <v xml:space="preserve">   ---</v>
      </c>
      <c r="F127" s="6" t="str">
        <f t="shared" si="29"/>
        <v xml:space="preserve">   ---</v>
      </c>
      <c r="G127" s="5" t="str">
        <f t="shared" si="30"/>
        <v/>
      </c>
      <c r="H127" s="6" t="str">
        <f t="shared" si="31"/>
        <v/>
      </c>
      <c r="I127" s="14" t="str">
        <f>IF(OR($B127="P",$B127="",$B127="AC",$B127="NT",$B127="Pc",$B127="CT",$B126="NT"),"   ---",(IF(AND(OR($B125="NT",$B125=""),$B128="CT",NOT($B126="Ac"),NOT($B127="NMe")),10^(VLOOKUP($B127,B!$C$5:$H$36,2,FALSE)+VLOOKUP($B126,B!$C$5:$H$36,3,FALSE)+B!$E$33+B!$D$34),(IF(AND(OR($B125="NT",$B125=""),NOT($B126="Ac")),10^(VLOOKUP($B127,B!$C$5:$H$36,2,FALSE)+VLOOKUP($B126,B!$C$5:$H$36,3,FALSE)+B!$E$33),(IF(AND($B128="CT",NOT($B127="NMe")),10^(VLOOKUP($B127,B!$C$5:$H$36,2,FALSE)+VLOOKUP($B126,B!$C$5:$H$36,3,FALSE)+B!$D$34),10^(VLOOKUP($B127,B!$C$5:$H$36,2,FALSE)+VLOOKUP($B126,B!$C$5:$H$36,3,FALSE)))))))))</f>
        <v xml:space="preserve">   ---</v>
      </c>
      <c r="J127" s="14" t="str">
        <f>IF(OR($B127="P",$B127="",$B127="AC",$B127="NT",$B127="Pc",$B127="CT",$B126="NT"),"   ---",(IF(AND(OR($B125="NT",$B125=""),$B128="CT",NOT($B126="Ac"),NOT($B127="NMe")),10^(VLOOKUP($B127,B!$C$5:$H$36,5,FALSE)+VLOOKUP($B126,B!$C$5:$H$36,6,FALSE)+B!$H$33+B!$G$34),(IF(AND(OR($B125="NT",$B125=""),NOT($B126="Ac")),10^(VLOOKUP($B127,B!$C$5:$H$36,5,FALSE)+VLOOKUP($B126,B!$C$5:$H$36,6,FALSE)+B!$H$33),(IF(AND($B128="CT",NOT($B127="NMe")),10^(VLOOKUP($B127,B!$C$5:$H$36,5,FALSE)+VLOOKUP($B126,B!$C$5:$H$36,6,FALSE)+B!$G$34),10^(VLOOKUP($B127,B!$C$5:$H$36,5,FALSE)+VLOOKUP($B126,B!$C$5:$H$36,6,FALSE)))))))))</f>
        <v xml:space="preserve">   ---</v>
      </c>
      <c r="K127" s="5" t="str">
        <f t="shared" si="33"/>
        <v/>
      </c>
      <c r="L127" s="5" t="str">
        <f t="shared" si="34"/>
        <v/>
      </c>
      <c r="M127" s="5" t="str">
        <f t="shared" si="35"/>
        <v/>
      </c>
      <c r="N127" s="4"/>
      <c r="O127" s="4"/>
      <c r="P127" s="4"/>
      <c r="Q127" s="6"/>
      <c r="R127" s="6"/>
      <c r="S127" s="5"/>
      <c r="T127" s="5"/>
      <c r="U127" s="5"/>
      <c r="V127" s="5"/>
      <c r="W127" s="5"/>
    </row>
    <row r="128" spans="1:23" x14ac:dyDescent="0.25">
      <c r="A128" s="4">
        <f t="shared" si="32"/>
        <v>116</v>
      </c>
      <c r="B128" s="1"/>
      <c r="C128" s="7"/>
      <c r="D128" s="8" t="str">
        <f t="shared" si="27"/>
        <v/>
      </c>
      <c r="E128" s="6" t="str">
        <f t="shared" si="28"/>
        <v xml:space="preserve">   ---</v>
      </c>
      <c r="F128" s="6" t="str">
        <f t="shared" si="29"/>
        <v xml:space="preserve">   ---</v>
      </c>
      <c r="G128" s="5" t="str">
        <f t="shared" si="30"/>
        <v/>
      </c>
      <c r="H128" s="6" t="str">
        <f t="shared" si="31"/>
        <v/>
      </c>
      <c r="I128" s="14" t="str">
        <f>IF(OR($B128="P",$B128="",$B128="AC",$B128="NT",$B128="Pc",$B128="CT",$B127="NT"),"   ---",(IF(AND(OR($B126="NT",$B126=""),$B129="CT",NOT($B127="Ac"),NOT($B128="NMe")),10^(VLOOKUP($B128,B!$C$5:$H$36,2,FALSE)+VLOOKUP($B127,B!$C$5:$H$36,3,FALSE)+B!$E$33+B!$D$34),(IF(AND(OR($B126="NT",$B126=""),NOT($B127="Ac")),10^(VLOOKUP($B128,B!$C$5:$H$36,2,FALSE)+VLOOKUP($B127,B!$C$5:$H$36,3,FALSE)+B!$E$33),(IF(AND($B129="CT",NOT($B128="NMe")),10^(VLOOKUP($B128,B!$C$5:$H$36,2,FALSE)+VLOOKUP($B127,B!$C$5:$H$36,3,FALSE)+B!$D$34),10^(VLOOKUP($B128,B!$C$5:$H$36,2,FALSE)+VLOOKUP($B127,B!$C$5:$H$36,3,FALSE)))))))))</f>
        <v xml:space="preserve">   ---</v>
      </c>
      <c r="J128" s="14" t="str">
        <f>IF(OR($B128="P",$B128="",$B128="AC",$B128="NT",$B128="Pc",$B128="CT",$B127="NT"),"   ---",(IF(AND(OR($B126="NT",$B126=""),$B129="CT",NOT($B127="Ac"),NOT($B128="NMe")),10^(VLOOKUP($B128,B!$C$5:$H$36,5,FALSE)+VLOOKUP($B127,B!$C$5:$H$36,6,FALSE)+B!$H$33+B!$G$34),(IF(AND(OR($B126="NT",$B126=""),NOT($B127="Ac")),10^(VLOOKUP($B128,B!$C$5:$H$36,5,FALSE)+VLOOKUP($B127,B!$C$5:$H$36,6,FALSE)+B!$H$33),(IF(AND($B129="CT",NOT($B128="NMe")),10^(VLOOKUP($B128,B!$C$5:$H$36,5,FALSE)+VLOOKUP($B127,B!$C$5:$H$36,6,FALSE)+B!$G$34),10^(VLOOKUP($B128,B!$C$5:$H$36,5,FALSE)+VLOOKUP($B127,B!$C$5:$H$36,6,FALSE)))))))))</f>
        <v xml:space="preserve">   ---</v>
      </c>
      <c r="K128" s="5" t="str">
        <f t="shared" si="33"/>
        <v/>
      </c>
      <c r="L128" s="5" t="str">
        <f t="shared" si="34"/>
        <v/>
      </c>
      <c r="M128" s="5" t="str">
        <f t="shared" si="35"/>
        <v/>
      </c>
      <c r="N128" s="4"/>
      <c r="O128" s="4"/>
      <c r="P128" s="4"/>
      <c r="Q128" s="6"/>
      <c r="R128" s="6"/>
      <c r="S128" s="5"/>
      <c r="T128" s="5"/>
      <c r="U128" s="5"/>
      <c r="V128" s="5"/>
      <c r="W128" s="5"/>
    </row>
    <row r="129" spans="1:23" x14ac:dyDescent="0.25">
      <c r="A129" s="4">
        <f t="shared" si="32"/>
        <v>117</v>
      </c>
      <c r="B129" s="1"/>
      <c r="C129" s="7"/>
      <c r="D129" s="8" t="str">
        <f t="shared" si="27"/>
        <v/>
      </c>
      <c r="E129" s="6" t="str">
        <f t="shared" si="28"/>
        <v xml:space="preserve">   ---</v>
      </c>
      <c r="F129" s="6" t="str">
        <f t="shared" si="29"/>
        <v xml:space="preserve">   ---</v>
      </c>
      <c r="G129" s="5" t="str">
        <f t="shared" si="30"/>
        <v/>
      </c>
      <c r="H129" s="6" t="str">
        <f t="shared" si="31"/>
        <v/>
      </c>
      <c r="I129" s="14" t="str">
        <f>IF(OR($B129="P",$B129="",$B129="AC",$B129="NT",$B129="Pc",$B129="CT",$B128="NT"),"   ---",(IF(AND(OR($B127="NT",$B127=""),$B130="CT",NOT($B128="Ac"),NOT($B129="NMe")),10^(VLOOKUP($B129,B!$C$5:$H$36,2,FALSE)+VLOOKUP($B128,B!$C$5:$H$36,3,FALSE)+B!$E$33+B!$D$34),(IF(AND(OR($B127="NT",$B127=""),NOT($B128="Ac")),10^(VLOOKUP($B129,B!$C$5:$H$36,2,FALSE)+VLOOKUP($B128,B!$C$5:$H$36,3,FALSE)+B!$E$33),(IF(AND($B130="CT",NOT($B129="NMe")),10^(VLOOKUP($B129,B!$C$5:$H$36,2,FALSE)+VLOOKUP($B128,B!$C$5:$H$36,3,FALSE)+B!$D$34),10^(VLOOKUP($B129,B!$C$5:$H$36,2,FALSE)+VLOOKUP($B128,B!$C$5:$H$36,3,FALSE)))))))))</f>
        <v xml:space="preserve">   ---</v>
      </c>
      <c r="J129" s="14" t="str">
        <f>IF(OR($B129="P",$B129="",$B129="AC",$B129="NT",$B129="Pc",$B129="CT",$B128="NT"),"   ---",(IF(AND(OR($B127="NT",$B127=""),$B130="CT",NOT($B128="Ac"),NOT($B129="NMe")),10^(VLOOKUP($B129,B!$C$5:$H$36,5,FALSE)+VLOOKUP($B128,B!$C$5:$H$36,6,FALSE)+B!$H$33+B!$G$34),(IF(AND(OR($B127="NT",$B127=""),NOT($B128="Ac")),10^(VLOOKUP($B129,B!$C$5:$H$36,5,FALSE)+VLOOKUP($B128,B!$C$5:$H$36,6,FALSE)+B!$H$33),(IF(AND($B130="CT",NOT($B129="NMe")),10^(VLOOKUP($B129,B!$C$5:$H$36,5,FALSE)+VLOOKUP($B128,B!$C$5:$H$36,6,FALSE)+B!$G$34),10^(VLOOKUP($B129,B!$C$5:$H$36,5,FALSE)+VLOOKUP($B128,B!$C$5:$H$36,6,FALSE)))))))))</f>
        <v xml:space="preserve">   ---</v>
      </c>
      <c r="K129" s="5" t="str">
        <f t="shared" si="33"/>
        <v/>
      </c>
      <c r="L129" s="5" t="str">
        <f t="shared" si="34"/>
        <v/>
      </c>
      <c r="M129" s="5" t="str">
        <f t="shared" si="35"/>
        <v/>
      </c>
      <c r="N129" s="4"/>
      <c r="O129" s="4"/>
      <c r="P129" s="4"/>
      <c r="Q129" s="6"/>
      <c r="R129" s="6"/>
      <c r="S129" s="5"/>
      <c r="T129" s="5"/>
      <c r="U129" s="5"/>
      <c r="V129" s="5"/>
      <c r="W129" s="5"/>
    </row>
    <row r="130" spans="1:23" x14ac:dyDescent="0.25">
      <c r="A130" s="4">
        <f t="shared" si="32"/>
        <v>118</v>
      </c>
      <c r="B130" s="1"/>
      <c r="C130" s="7"/>
      <c r="D130" s="8" t="str">
        <f t="shared" si="27"/>
        <v/>
      </c>
      <c r="E130" s="6" t="str">
        <f t="shared" si="28"/>
        <v xml:space="preserve">   ---</v>
      </c>
      <c r="F130" s="6" t="str">
        <f t="shared" si="29"/>
        <v xml:space="preserve">   ---</v>
      </c>
      <c r="G130" s="5" t="str">
        <f t="shared" si="30"/>
        <v/>
      </c>
      <c r="H130" s="6" t="str">
        <f t="shared" si="31"/>
        <v/>
      </c>
      <c r="I130" s="14" t="str">
        <f>IF(OR($B130="P",$B130="",$B130="AC",$B130="NT",$B130="Pc",$B130="CT",$B129="NT"),"   ---",(IF(AND(OR($B128="NT",$B128=""),$B131="CT",NOT($B129="Ac"),NOT($B130="NMe")),10^(VLOOKUP($B130,B!$C$5:$H$36,2,FALSE)+VLOOKUP($B129,B!$C$5:$H$36,3,FALSE)+B!$E$33+B!$D$34),(IF(AND(OR($B128="NT",$B128=""),NOT($B129="Ac")),10^(VLOOKUP($B130,B!$C$5:$H$36,2,FALSE)+VLOOKUP($B129,B!$C$5:$H$36,3,FALSE)+B!$E$33),(IF(AND($B131="CT",NOT($B130="NMe")),10^(VLOOKUP($B130,B!$C$5:$H$36,2,FALSE)+VLOOKUP($B129,B!$C$5:$H$36,3,FALSE)+B!$D$34),10^(VLOOKUP($B130,B!$C$5:$H$36,2,FALSE)+VLOOKUP($B129,B!$C$5:$H$36,3,FALSE)))))))))</f>
        <v xml:space="preserve">   ---</v>
      </c>
      <c r="J130" s="14" t="str">
        <f>IF(OR($B130="P",$B130="",$B130="AC",$B130="NT",$B130="Pc",$B130="CT",$B129="NT"),"   ---",(IF(AND(OR($B128="NT",$B128=""),$B131="CT",NOT($B129="Ac"),NOT($B130="NMe")),10^(VLOOKUP($B130,B!$C$5:$H$36,5,FALSE)+VLOOKUP($B129,B!$C$5:$H$36,6,FALSE)+B!$H$33+B!$G$34),(IF(AND(OR($B128="NT",$B128=""),NOT($B129="Ac")),10^(VLOOKUP($B130,B!$C$5:$H$36,5,FALSE)+VLOOKUP($B129,B!$C$5:$H$36,6,FALSE)+B!$H$33),(IF(AND($B131="CT",NOT($B130="NMe")),10^(VLOOKUP($B130,B!$C$5:$H$36,5,FALSE)+VLOOKUP($B129,B!$C$5:$H$36,6,FALSE)+B!$G$34),10^(VLOOKUP($B130,B!$C$5:$H$36,5,FALSE)+VLOOKUP($B129,B!$C$5:$H$36,6,FALSE)))))))))</f>
        <v xml:space="preserve">   ---</v>
      </c>
      <c r="K130" s="5" t="str">
        <f t="shared" si="33"/>
        <v/>
      </c>
      <c r="L130" s="5" t="str">
        <f t="shared" si="34"/>
        <v/>
      </c>
      <c r="M130" s="5" t="str">
        <f t="shared" si="35"/>
        <v/>
      </c>
      <c r="N130" s="4"/>
      <c r="O130" s="4"/>
      <c r="P130" s="4"/>
      <c r="Q130" s="6"/>
      <c r="R130" s="6"/>
      <c r="S130" s="5"/>
      <c r="T130" s="5"/>
      <c r="U130" s="5"/>
      <c r="V130" s="5"/>
      <c r="W130" s="5"/>
    </row>
    <row r="131" spans="1:23" x14ac:dyDescent="0.25">
      <c r="A131" s="4">
        <f t="shared" si="32"/>
        <v>119</v>
      </c>
      <c r="B131" s="1"/>
      <c r="C131" s="7"/>
      <c r="D131" s="8" t="str">
        <f t="shared" si="27"/>
        <v/>
      </c>
      <c r="E131" s="6" t="str">
        <f t="shared" si="28"/>
        <v xml:space="preserve">   ---</v>
      </c>
      <c r="F131" s="6" t="str">
        <f t="shared" si="29"/>
        <v xml:space="preserve">   ---</v>
      </c>
      <c r="G131" s="5" t="str">
        <f t="shared" si="30"/>
        <v/>
      </c>
      <c r="H131" s="6" t="str">
        <f t="shared" si="31"/>
        <v/>
      </c>
      <c r="I131" s="14" t="str">
        <f>IF(OR($B131="P",$B131="",$B131="AC",$B131="NT",$B131="Pc",$B131="CT",$B130="NT"),"   ---",(IF(AND(OR($B129="NT",$B129=""),$B132="CT",NOT($B130="Ac"),NOT($B131="NMe")),10^(VLOOKUP($B131,B!$C$5:$H$36,2,FALSE)+VLOOKUP($B130,B!$C$5:$H$36,3,FALSE)+B!$E$33+B!$D$34),(IF(AND(OR($B129="NT",$B129=""),NOT($B130="Ac")),10^(VLOOKUP($B131,B!$C$5:$H$36,2,FALSE)+VLOOKUP($B130,B!$C$5:$H$36,3,FALSE)+B!$E$33),(IF(AND($B132="CT",NOT($B131="NMe")),10^(VLOOKUP($B131,B!$C$5:$H$36,2,FALSE)+VLOOKUP($B130,B!$C$5:$H$36,3,FALSE)+B!$D$34),10^(VLOOKUP($B131,B!$C$5:$H$36,2,FALSE)+VLOOKUP($B130,B!$C$5:$H$36,3,FALSE)))))))))</f>
        <v xml:space="preserve">   ---</v>
      </c>
      <c r="J131" s="14" t="str">
        <f>IF(OR($B131="P",$B131="",$B131="AC",$B131="NT",$B131="Pc",$B131="CT",$B130="NT"),"   ---",(IF(AND(OR($B129="NT",$B129=""),$B132="CT",NOT($B130="Ac"),NOT($B131="NMe")),10^(VLOOKUP($B131,B!$C$5:$H$36,5,FALSE)+VLOOKUP($B130,B!$C$5:$H$36,6,FALSE)+B!$H$33+B!$G$34),(IF(AND(OR($B129="NT",$B129=""),NOT($B130="Ac")),10^(VLOOKUP($B131,B!$C$5:$H$36,5,FALSE)+VLOOKUP($B130,B!$C$5:$H$36,6,FALSE)+B!$H$33),(IF(AND($B132="CT",NOT($B131="NMe")),10^(VLOOKUP($B131,B!$C$5:$H$36,5,FALSE)+VLOOKUP($B130,B!$C$5:$H$36,6,FALSE)+B!$G$34),10^(VLOOKUP($B131,B!$C$5:$H$36,5,FALSE)+VLOOKUP($B130,B!$C$5:$H$36,6,FALSE)))))))))</f>
        <v xml:space="preserve">   ---</v>
      </c>
      <c r="K131" s="5" t="str">
        <f t="shared" si="33"/>
        <v/>
      </c>
      <c r="L131" s="5" t="str">
        <f t="shared" si="34"/>
        <v/>
      </c>
      <c r="M131" s="5" t="str">
        <f t="shared" si="35"/>
        <v/>
      </c>
      <c r="N131" s="4"/>
      <c r="O131" s="4"/>
      <c r="P131" s="4"/>
      <c r="Q131" s="6"/>
      <c r="R131" s="6"/>
      <c r="S131" s="5"/>
      <c r="T131" s="5"/>
      <c r="U131" s="5"/>
      <c r="V131" s="5"/>
      <c r="W131" s="5"/>
    </row>
    <row r="132" spans="1:23" x14ac:dyDescent="0.25">
      <c r="A132" s="4">
        <f t="shared" si="32"/>
        <v>120</v>
      </c>
      <c r="B132" s="1"/>
      <c r="C132" s="7"/>
      <c r="D132" s="8" t="str">
        <f t="shared" si="27"/>
        <v/>
      </c>
      <c r="E132" s="6" t="str">
        <f t="shared" si="28"/>
        <v xml:space="preserve">   ---</v>
      </c>
      <c r="F132" s="6" t="str">
        <f t="shared" si="29"/>
        <v xml:space="preserve">   ---</v>
      </c>
      <c r="G132" s="5" t="str">
        <f t="shared" si="30"/>
        <v/>
      </c>
      <c r="H132" s="6" t="str">
        <f t="shared" si="31"/>
        <v/>
      </c>
      <c r="I132" s="14" t="str">
        <f>IF(OR($B132="P",$B132="",$B132="AC",$B132="NT",$B132="Pc",$B132="CT",$B131="NT"),"   ---",(IF(AND(OR($B130="NT",$B130=""),$B133="CT",NOT($B131="Ac"),NOT($B132="NMe")),10^(VLOOKUP($B132,B!$C$5:$H$36,2,FALSE)+VLOOKUP($B131,B!$C$5:$H$36,3,FALSE)+B!$E$33+B!$D$34),(IF(AND(OR($B130="NT",$B130=""),NOT($B131="Ac")),10^(VLOOKUP($B132,B!$C$5:$H$36,2,FALSE)+VLOOKUP($B131,B!$C$5:$H$36,3,FALSE)+B!$E$33),(IF(AND($B133="CT",NOT($B132="NMe")),10^(VLOOKUP($B132,B!$C$5:$H$36,2,FALSE)+VLOOKUP($B131,B!$C$5:$H$36,3,FALSE)+B!$D$34),10^(VLOOKUP($B132,B!$C$5:$H$36,2,FALSE)+VLOOKUP($B131,B!$C$5:$H$36,3,FALSE)))))))))</f>
        <v xml:space="preserve">   ---</v>
      </c>
      <c r="J132" s="14" t="str">
        <f>IF(OR($B132="P",$B132="",$B132="AC",$B132="NT",$B132="Pc",$B132="CT",$B131="NT"),"   ---",(IF(AND(OR($B130="NT",$B130=""),$B133="CT",NOT($B131="Ac"),NOT($B132="NMe")),10^(VLOOKUP($B132,B!$C$5:$H$36,5,FALSE)+VLOOKUP($B131,B!$C$5:$H$36,6,FALSE)+B!$H$33+B!$G$34),(IF(AND(OR($B130="NT",$B130=""),NOT($B131="Ac")),10^(VLOOKUP($B132,B!$C$5:$H$36,5,FALSE)+VLOOKUP($B131,B!$C$5:$H$36,6,FALSE)+B!$H$33),(IF(AND($B133="CT",NOT($B132="NMe")),10^(VLOOKUP($B132,B!$C$5:$H$36,5,FALSE)+VLOOKUP($B131,B!$C$5:$H$36,6,FALSE)+B!$G$34),10^(VLOOKUP($B132,B!$C$5:$H$36,5,FALSE)+VLOOKUP($B131,B!$C$5:$H$36,6,FALSE)))))))))</f>
        <v xml:space="preserve">   ---</v>
      </c>
      <c r="K132" s="5" t="str">
        <f t="shared" si="33"/>
        <v/>
      </c>
      <c r="L132" s="5" t="str">
        <f t="shared" si="34"/>
        <v/>
      </c>
      <c r="M132" s="5" t="str">
        <f t="shared" si="35"/>
        <v/>
      </c>
      <c r="N132" s="4"/>
      <c r="O132" s="4"/>
      <c r="P132" s="4"/>
      <c r="Q132" s="6"/>
      <c r="R132" s="6"/>
      <c r="S132" s="5"/>
      <c r="T132" s="5"/>
      <c r="U132" s="5"/>
      <c r="V132" s="5"/>
      <c r="W132" s="5"/>
    </row>
    <row r="133" spans="1:23" x14ac:dyDescent="0.25">
      <c r="A133" s="4">
        <f t="shared" si="32"/>
        <v>121</v>
      </c>
      <c r="B133" s="1"/>
      <c r="C133" s="7"/>
      <c r="D133" s="8" t="str">
        <f t="shared" si="27"/>
        <v/>
      </c>
      <c r="E133" s="6" t="str">
        <f t="shared" si="28"/>
        <v xml:space="preserve">   ---</v>
      </c>
      <c r="F133" s="6" t="str">
        <f t="shared" si="29"/>
        <v xml:space="preserve">   ---</v>
      </c>
      <c r="G133" s="5" t="str">
        <f t="shared" si="30"/>
        <v/>
      </c>
      <c r="H133" s="6" t="str">
        <f t="shared" si="31"/>
        <v/>
      </c>
      <c r="I133" s="14" t="str">
        <f>IF(OR($B133="P",$B133="",$B133="AC",$B133="NT",$B133="Pc",$B133="CT",$B132="NT"),"   ---",(IF(AND(OR($B131="NT",$B131=""),$B134="CT",NOT($B132="Ac"),NOT($B133="NMe")),10^(VLOOKUP($B133,B!$C$5:$H$36,2,FALSE)+VLOOKUP($B132,B!$C$5:$H$36,3,FALSE)+B!$E$33+B!$D$34),(IF(AND(OR($B131="NT",$B131=""),NOT($B132="Ac")),10^(VLOOKUP($B133,B!$C$5:$H$36,2,FALSE)+VLOOKUP($B132,B!$C$5:$H$36,3,FALSE)+B!$E$33),(IF(AND($B134="CT",NOT($B133="NMe")),10^(VLOOKUP($B133,B!$C$5:$H$36,2,FALSE)+VLOOKUP($B132,B!$C$5:$H$36,3,FALSE)+B!$D$34),10^(VLOOKUP($B133,B!$C$5:$H$36,2,FALSE)+VLOOKUP($B132,B!$C$5:$H$36,3,FALSE)))))))))</f>
        <v xml:space="preserve">   ---</v>
      </c>
      <c r="J133" s="14" t="str">
        <f>IF(OR($B133="P",$B133="",$B133="AC",$B133="NT",$B133="Pc",$B133="CT",$B132="NT"),"   ---",(IF(AND(OR($B131="NT",$B131=""),$B134="CT",NOT($B132="Ac"),NOT($B133="NMe")),10^(VLOOKUP($B133,B!$C$5:$H$36,5,FALSE)+VLOOKUP($B132,B!$C$5:$H$36,6,FALSE)+B!$H$33+B!$G$34),(IF(AND(OR($B131="NT",$B131=""),NOT($B132="Ac")),10^(VLOOKUP($B133,B!$C$5:$H$36,5,FALSE)+VLOOKUP($B132,B!$C$5:$H$36,6,FALSE)+B!$H$33),(IF(AND($B134="CT",NOT($B133="NMe")),10^(VLOOKUP($B133,B!$C$5:$H$36,5,FALSE)+VLOOKUP($B132,B!$C$5:$H$36,6,FALSE)+B!$G$34),10^(VLOOKUP($B133,B!$C$5:$H$36,5,FALSE)+VLOOKUP($B132,B!$C$5:$H$36,6,FALSE)))))))))</f>
        <v xml:space="preserve">   ---</v>
      </c>
      <c r="K133" s="5" t="str">
        <f t="shared" si="33"/>
        <v/>
      </c>
      <c r="L133" s="5" t="str">
        <f t="shared" si="34"/>
        <v/>
      </c>
      <c r="M133" s="5" t="str">
        <f t="shared" si="35"/>
        <v/>
      </c>
      <c r="N133" s="4"/>
      <c r="O133" s="4"/>
      <c r="P133" s="4"/>
      <c r="Q133" s="6"/>
      <c r="R133" s="6"/>
      <c r="S133" s="5"/>
      <c r="T133" s="5"/>
      <c r="U133" s="5"/>
      <c r="V133" s="5"/>
      <c r="W133" s="5"/>
    </row>
    <row r="134" spans="1:23" x14ac:dyDescent="0.25">
      <c r="A134" s="4">
        <f t="shared" si="32"/>
        <v>122</v>
      </c>
      <c r="B134" s="1"/>
      <c r="C134" s="7"/>
      <c r="D134" s="8" t="str">
        <f t="shared" si="27"/>
        <v/>
      </c>
      <c r="E134" s="6" t="str">
        <f t="shared" si="28"/>
        <v xml:space="preserve">   ---</v>
      </c>
      <c r="F134" s="6" t="str">
        <f t="shared" si="29"/>
        <v xml:space="preserve">   ---</v>
      </c>
      <c r="G134" s="5" t="str">
        <f t="shared" si="30"/>
        <v/>
      </c>
      <c r="H134" s="6" t="str">
        <f t="shared" si="31"/>
        <v/>
      </c>
      <c r="I134" s="14" t="str">
        <f>IF(OR($B134="P",$B134="",$B134="AC",$B134="NT",$B134="Pc",$B134="CT",$B133="NT"),"   ---",(IF(AND(OR($B132="NT",$B132=""),$B135="CT",NOT($B133="Ac"),NOT($B134="NMe")),10^(VLOOKUP($B134,B!$C$5:$H$36,2,FALSE)+VLOOKUP($B133,B!$C$5:$H$36,3,FALSE)+B!$E$33+B!$D$34),(IF(AND(OR($B132="NT",$B132=""),NOT($B133="Ac")),10^(VLOOKUP($B134,B!$C$5:$H$36,2,FALSE)+VLOOKUP($B133,B!$C$5:$H$36,3,FALSE)+B!$E$33),(IF(AND($B135="CT",NOT($B134="NMe")),10^(VLOOKUP($B134,B!$C$5:$H$36,2,FALSE)+VLOOKUP($B133,B!$C$5:$H$36,3,FALSE)+B!$D$34),10^(VLOOKUP($B134,B!$C$5:$H$36,2,FALSE)+VLOOKUP($B133,B!$C$5:$H$36,3,FALSE)))))))))</f>
        <v xml:space="preserve">   ---</v>
      </c>
      <c r="J134" s="14" t="str">
        <f>IF(OR($B134="P",$B134="",$B134="AC",$B134="NT",$B134="Pc",$B134="CT",$B133="NT"),"   ---",(IF(AND(OR($B132="NT",$B132=""),$B135="CT",NOT($B133="Ac"),NOT($B134="NMe")),10^(VLOOKUP($B134,B!$C$5:$H$36,5,FALSE)+VLOOKUP($B133,B!$C$5:$H$36,6,FALSE)+B!$H$33+B!$G$34),(IF(AND(OR($B132="NT",$B132=""),NOT($B133="Ac")),10^(VLOOKUP($B134,B!$C$5:$H$36,5,FALSE)+VLOOKUP($B133,B!$C$5:$H$36,6,FALSE)+B!$H$33),(IF(AND($B135="CT",NOT($B134="NMe")),10^(VLOOKUP($B134,B!$C$5:$H$36,5,FALSE)+VLOOKUP($B133,B!$C$5:$H$36,6,FALSE)+B!$G$34),10^(VLOOKUP($B134,B!$C$5:$H$36,5,FALSE)+VLOOKUP($B133,B!$C$5:$H$36,6,FALSE)))))))))</f>
        <v xml:space="preserve">   ---</v>
      </c>
      <c r="K134" s="5" t="str">
        <f t="shared" si="33"/>
        <v/>
      </c>
      <c r="L134" s="5" t="str">
        <f t="shared" si="34"/>
        <v/>
      </c>
      <c r="M134" s="5" t="str">
        <f t="shared" si="35"/>
        <v/>
      </c>
      <c r="N134" s="4"/>
      <c r="O134" s="4"/>
      <c r="P134" s="4"/>
      <c r="Q134" s="6"/>
      <c r="R134" s="6"/>
      <c r="S134" s="5"/>
      <c r="T134" s="5"/>
      <c r="U134" s="5"/>
      <c r="V134" s="5"/>
      <c r="W134" s="5"/>
    </row>
    <row r="135" spans="1:23" x14ac:dyDescent="0.25">
      <c r="A135" s="4">
        <f t="shared" si="32"/>
        <v>123</v>
      </c>
      <c r="B135" s="1"/>
      <c r="C135" s="7"/>
      <c r="D135" s="8" t="str">
        <f t="shared" si="27"/>
        <v/>
      </c>
      <c r="E135" s="6" t="str">
        <f t="shared" si="28"/>
        <v xml:space="preserve">   ---</v>
      </c>
      <c r="F135" s="6" t="str">
        <f t="shared" si="29"/>
        <v xml:space="preserve">   ---</v>
      </c>
      <c r="G135" s="5" t="str">
        <f t="shared" si="30"/>
        <v/>
      </c>
      <c r="H135" s="6" t="str">
        <f t="shared" si="31"/>
        <v/>
      </c>
      <c r="I135" s="14" t="str">
        <f>IF(OR($B135="P",$B135="",$B135="AC",$B135="NT",$B135="Pc",$B135="CT",$B134="NT"),"   ---",(IF(AND(OR($B133="NT",$B133=""),$B136="CT",NOT($B134="Ac"),NOT($B135="NMe")),10^(VLOOKUP($B135,B!$C$5:$H$36,2,FALSE)+VLOOKUP($B134,B!$C$5:$H$36,3,FALSE)+B!$E$33+B!$D$34),(IF(AND(OR($B133="NT",$B133=""),NOT($B134="Ac")),10^(VLOOKUP($B135,B!$C$5:$H$36,2,FALSE)+VLOOKUP($B134,B!$C$5:$H$36,3,FALSE)+B!$E$33),(IF(AND($B136="CT",NOT($B135="NMe")),10^(VLOOKUP($B135,B!$C$5:$H$36,2,FALSE)+VLOOKUP($B134,B!$C$5:$H$36,3,FALSE)+B!$D$34),10^(VLOOKUP($B135,B!$C$5:$H$36,2,FALSE)+VLOOKUP($B134,B!$C$5:$H$36,3,FALSE)))))))))</f>
        <v xml:space="preserve">   ---</v>
      </c>
      <c r="J135" s="14" t="str">
        <f>IF(OR($B135="P",$B135="",$B135="AC",$B135="NT",$B135="Pc",$B135="CT",$B134="NT"),"   ---",(IF(AND(OR($B133="NT",$B133=""),$B136="CT",NOT($B134="Ac"),NOT($B135="NMe")),10^(VLOOKUP($B135,B!$C$5:$H$36,5,FALSE)+VLOOKUP($B134,B!$C$5:$H$36,6,FALSE)+B!$H$33+B!$G$34),(IF(AND(OR($B133="NT",$B133=""),NOT($B134="Ac")),10^(VLOOKUP($B135,B!$C$5:$H$36,5,FALSE)+VLOOKUP($B134,B!$C$5:$H$36,6,FALSE)+B!$H$33),(IF(AND($B136="CT",NOT($B135="NMe")),10^(VLOOKUP($B135,B!$C$5:$H$36,5,FALSE)+VLOOKUP($B134,B!$C$5:$H$36,6,FALSE)+B!$G$34),10^(VLOOKUP($B135,B!$C$5:$H$36,5,FALSE)+VLOOKUP($B134,B!$C$5:$H$36,6,FALSE)))))))))</f>
        <v xml:space="preserve">   ---</v>
      </c>
      <c r="K135" s="5" t="str">
        <f t="shared" si="33"/>
        <v/>
      </c>
      <c r="L135" s="5" t="str">
        <f t="shared" si="34"/>
        <v/>
      </c>
      <c r="M135" s="5" t="str">
        <f t="shared" si="35"/>
        <v/>
      </c>
      <c r="N135" s="4"/>
      <c r="O135" s="4"/>
      <c r="P135" s="4"/>
      <c r="Q135" s="6"/>
      <c r="R135" s="6"/>
      <c r="S135" s="5"/>
      <c r="T135" s="5"/>
      <c r="U135" s="5"/>
      <c r="V135" s="5"/>
      <c r="W135" s="5"/>
    </row>
    <row r="136" spans="1:23" x14ac:dyDescent="0.25">
      <c r="A136" s="4">
        <f t="shared" si="32"/>
        <v>124</v>
      </c>
      <c r="B136" s="1"/>
      <c r="C136" s="7"/>
      <c r="D136" s="8" t="str">
        <f t="shared" si="27"/>
        <v/>
      </c>
      <c r="E136" s="6" t="str">
        <f t="shared" si="28"/>
        <v xml:space="preserve">   ---</v>
      </c>
      <c r="F136" s="6" t="str">
        <f t="shared" si="29"/>
        <v xml:space="preserve">   ---</v>
      </c>
      <c r="G136" s="5" t="str">
        <f t="shared" si="30"/>
        <v/>
      </c>
      <c r="H136" s="6" t="str">
        <f t="shared" si="31"/>
        <v/>
      </c>
      <c r="I136" s="14" t="str">
        <f>IF(OR($B136="P",$B136="",$B136="AC",$B136="NT",$B136="Pc",$B136="CT",$B135="NT"),"   ---",(IF(AND(OR($B134="NT",$B134=""),$B137="CT",NOT($B135="Ac"),NOT($B136="NMe")),10^(VLOOKUP($B136,B!$C$5:$H$36,2,FALSE)+VLOOKUP($B135,B!$C$5:$H$36,3,FALSE)+B!$E$33+B!$D$34),(IF(AND(OR($B134="NT",$B134=""),NOT($B135="Ac")),10^(VLOOKUP($B136,B!$C$5:$H$36,2,FALSE)+VLOOKUP($B135,B!$C$5:$H$36,3,FALSE)+B!$E$33),(IF(AND($B137="CT",NOT($B136="NMe")),10^(VLOOKUP($B136,B!$C$5:$H$36,2,FALSE)+VLOOKUP($B135,B!$C$5:$H$36,3,FALSE)+B!$D$34),10^(VLOOKUP($B136,B!$C$5:$H$36,2,FALSE)+VLOOKUP($B135,B!$C$5:$H$36,3,FALSE)))))))))</f>
        <v xml:space="preserve">   ---</v>
      </c>
      <c r="J136" s="14" t="str">
        <f>IF(OR($B136="P",$B136="",$B136="AC",$B136="NT",$B136="Pc",$B136="CT",$B135="NT"),"   ---",(IF(AND(OR($B134="NT",$B134=""),$B137="CT",NOT($B135="Ac"),NOT($B136="NMe")),10^(VLOOKUP($B136,B!$C$5:$H$36,5,FALSE)+VLOOKUP($B135,B!$C$5:$H$36,6,FALSE)+B!$H$33+B!$G$34),(IF(AND(OR($B134="NT",$B134=""),NOT($B135="Ac")),10^(VLOOKUP($B136,B!$C$5:$H$36,5,FALSE)+VLOOKUP($B135,B!$C$5:$H$36,6,FALSE)+B!$H$33),(IF(AND($B137="CT",NOT($B136="NMe")),10^(VLOOKUP($B136,B!$C$5:$H$36,5,FALSE)+VLOOKUP($B135,B!$C$5:$H$36,6,FALSE)+B!$G$34),10^(VLOOKUP($B136,B!$C$5:$H$36,5,FALSE)+VLOOKUP($B135,B!$C$5:$H$36,6,FALSE)))))))))</f>
        <v xml:space="preserve">   ---</v>
      </c>
      <c r="K136" s="5" t="str">
        <f t="shared" si="33"/>
        <v/>
      </c>
      <c r="L136" s="5" t="str">
        <f t="shared" si="34"/>
        <v/>
      </c>
      <c r="M136" s="5" t="str">
        <f t="shared" si="35"/>
        <v/>
      </c>
      <c r="N136" s="4"/>
      <c r="O136" s="4"/>
      <c r="P136" s="4"/>
      <c r="Q136" s="6"/>
      <c r="R136" s="6"/>
      <c r="S136" s="5"/>
      <c r="T136" s="5"/>
      <c r="U136" s="5"/>
      <c r="V136" s="5"/>
      <c r="W136" s="5"/>
    </row>
    <row r="137" spans="1:23" x14ac:dyDescent="0.25">
      <c r="A137" s="4">
        <f t="shared" si="32"/>
        <v>125</v>
      </c>
      <c r="B137" s="1"/>
      <c r="C137" s="7"/>
      <c r="D137" s="8" t="str">
        <f t="shared" si="27"/>
        <v/>
      </c>
      <c r="E137" s="6" t="str">
        <f t="shared" si="28"/>
        <v xml:space="preserve">   ---</v>
      </c>
      <c r="F137" s="6" t="str">
        <f t="shared" si="29"/>
        <v xml:space="preserve">   ---</v>
      </c>
      <c r="G137" s="5" t="str">
        <f t="shared" si="30"/>
        <v/>
      </c>
      <c r="H137" s="6" t="str">
        <f t="shared" si="31"/>
        <v/>
      </c>
      <c r="I137" s="14" t="str">
        <f>IF(OR($B137="P",$B137="",$B137="AC",$B137="NT",$B137="Pc",$B137="CT",$B136="NT"),"   ---",(IF(AND(OR($B135="NT",$B135=""),$B138="CT",NOT($B136="Ac"),NOT($B137="NMe")),10^(VLOOKUP($B137,B!$C$5:$H$36,2,FALSE)+VLOOKUP($B136,B!$C$5:$H$36,3,FALSE)+B!$E$33+B!$D$34),(IF(AND(OR($B135="NT",$B135=""),NOT($B136="Ac")),10^(VLOOKUP($B137,B!$C$5:$H$36,2,FALSE)+VLOOKUP($B136,B!$C$5:$H$36,3,FALSE)+B!$E$33),(IF(AND($B138="CT",NOT($B137="NMe")),10^(VLOOKUP($B137,B!$C$5:$H$36,2,FALSE)+VLOOKUP($B136,B!$C$5:$H$36,3,FALSE)+B!$D$34),10^(VLOOKUP($B137,B!$C$5:$H$36,2,FALSE)+VLOOKUP($B136,B!$C$5:$H$36,3,FALSE)))))))))</f>
        <v xml:space="preserve">   ---</v>
      </c>
      <c r="J137" s="14" t="str">
        <f>IF(OR($B137="P",$B137="",$B137="AC",$B137="NT",$B137="Pc",$B137="CT",$B136="NT"),"   ---",(IF(AND(OR($B135="NT",$B135=""),$B138="CT",NOT($B136="Ac"),NOT($B137="NMe")),10^(VLOOKUP($B137,B!$C$5:$H$36,5,FALSE)+VLOOKUP($B136,B!$C$5:$H$36,6,FALSE)+B!$H$33+B!$G$34),(IF(AND(OR($B135="NT",$B135=""),NOT($B136="Ac")),10^(VLOOKUP($B137,B!$C$5:$H$36,5,FALSE)+VLOOKUP($B136,B!$C$5:$H$36,6,FALSE)+B!$H$33),(IF(AND($B138="CT",NOT($B137="NMe")),10^(VLOOKUP($B137,B!$C$5:$H$36,5,FALSE)+VLOOKUP($B136,B!$C$5:$H$36,6,FALSE)+B!$G$34),10^(VLOOKUP($B137,B!$C$5:$H$36,5,FALSE)+VLOOKUP($B136,B!$C$5:$H$36,6,FALSE)))))))))</f>
        <v xml:space="preserve">   ---</v>
      </c>
      <c r="K137" s="5" t="str">
        <f t="shared" si="33"/>
        <v/>
      </c>
      <c r="L137" s="5" t="str">
        <f t="shared" si="34"/>
        <v/>
      </c>
      <c r="M137" s="5" t="str">
        <f t="shared" si="35"/>
        <v/>
      </c>
      <c r="N137" s="4"/>
      <c r="O137" s="4"/>
      <c r="P137" s="4"/>
      <c r="Q137" s="6"/>
      <c r="R137" s="6"/>
      <c r="S137" s="5"/>
      <c r="T137" s="5"/>
      <c r="U137" s="5"/>
      <c r="V137" s="5"/>
      <c r="W137" s="5"/>
    </row>
    <row r="138" spans="1:23" x14ac:dyDescent="0.25">
      <c r="A138" s="4">
        <f t="shared" si="32"/>
        <v>126</v>
      </c>
      <c r="B138" s="1"/>
      <c r="C138" s="7"/>
      <c r="D138" s="8" t="str">
        <f t="shared" si="27"/>
        <v/>
      </c>
      <c r="E138" s="6" t="str">
        <f t="shared" si="28"/>
        <v xml:space="preserve">   ---</v>
      </c>
      <c r="F138" s="6" t="str">
        <f t="shared" si="29"/>
        <v xml:space="preserve">   ---</v>
      </c>
      <c r="G138" s="5" t="str">
        <f t="shared" si="30"/>
        <v/>
      </c>
      <c r="H138" s="6" t="str">
        <f t="shared" si="31"/>
        <v/>
      </c>
      <c r="I138" s="14" t="str">
        <f>IF(OR($B138="P",$B138="",$B138="AC",$B138="NT",$B138="Pc",$B138="CT",$B137="NT"),"   ---",(IF(AND(OR($B136="NT",$B136=""),$B139="CT",NOT($B137="Ac"),NOT($B138="NMe")),10^(VLOOKUP($B138,B!$C$5:$H$36,2,FALSE)+VLOOKUP($B137,B!$C$5:$H$36,3,FALSE)+B!$E$33+B!$D$34),(IF(AND(OR($B136="NT",$B136=""),NOT($B137="Ac")),10^(VLOOKUP($B138,B!$C$5:$H$36,2,FALSE)+VLOOKUP($B137,B!$C$5:$H$36,3,FALSE)+B!$E$33),(IF(AND($B139="CT",NOT($B138="NMe")),10^(VLOOKUP($B138,B!$C$5:$H$36,2,FALSE)+VLOOKUP($B137,B!$C$5:$H$36,3,FALSE)+B!$D$34),10^(VLOOKUP($B138,B!$C$5:$H$36,2,FALSE)+VLOOKUP($B137,B!$C$5:$H$36,3,FALSE)))))))))</f>
        <v xml:space="preserve">   ---</v>
      </c>
      <c r="J138" s="14" t="str">
        <f>IF(OR($B138="P",$B138="",$B138="AC",$B138="NT",$B138="Pc",$B138="CT",$B137="NT"),"   ---",(IF(AND(OR($B136="NT",$B136=""),$B139="CT",NOT($B137="Ac"),NOT($B138="NMe")),10^(VLOOKUP($B138,B!$C$5:$H$36,5,FALSE)+VLOOKUP($B137,B!$C$5:$H$36,6,FALSE)+B!$H$33+B!$G$34),(IF(AND(OR($B136="NT",$B136=""),NOT($B137="Ac")),10^(VLOOKUP($B138,B!$C$5:$H$36,5,FALSE)+VLOOKUP($B137,B!$C$5:$H$36,6,FALSE)+B!$H$33),(IF(AND($B139="CT",NOT($B138="NMe")),10^(VLOOKUP($B138,B!$C$5:$H$36,5,FALSE)+VLOOKUP($B137,B!$C$5:$H$36,6,FALSE)+B!$G$34),10^(VLOOKUP($B138,B!$C$5:$H$36,5,FALSE)+VLOOKUP($B137,B!$C$5:$H$36,6,FALSE)))))))))</f>
        <v xml:space="preserve">   ---</v>
      </c>
      <c r="K138" s="5" t="str">
        <f t="shared" si="33"/>
        <v/>
      </c>
      <c r="L138" s="5" t="str">
        <f t="shared" si="34"/>
        <v/>
      </c>
      <c r="M138" s="5" t="str">
        <f t="shared" si="35"/>
        <v/>
      </c>
      <c r="N138" s="4"/>
      <c r="O138" s="4"/>
      <c r="P138" s="4"/>
      <c r="Q138" s="6"/>
      <c r="R138" s="6"/>
      <c r="S138" s="5"/>
      <c r="T138" s="5"/>
      <c r="U138" s="5"/>
      <c r="V138" s="5"/>
      <c r="W138" s="5"/>
    </row>
    <row r="139" spans="1:23" x14ac:dyDescent="0.25">
      <c r="A139" s="4">
        <f t="shared" si="32"/>
        <v>127</v>
      </c>
      <c r="B139" s="1"/>
      <c r="C139" s="7"/>
      <c r="D139" s="8" t="str">
        <f t="shared" ref="D139:D202" si="36">IF(OR(OR(OR(OR(OR(OR($B139="",$B139="P"),$B139="Pc"),$B139="Ac"),$B139="NT"),$B139="Nt"),$B138=""),"",IF($B$4="min",($K139+$L139+$M139)*60,IF($B$4="hr",3600*($K139+$L139+$M139),$K139+$L139+$M139)))</f>
        <v/>
      </c>
      <c r="E139" s="6" t="str">
        <f t="shared" ref="E139:E202" si="37">IF(OR(OR($B$4="hr",$B$4="s"),$B$4="min"),IF($C139="","   ---",($D139/$C139)),"   ?")</f>
        <v xml:space="preserve">   ---</v>
      </c>
      <c r="F139" s="6" t="str">
        <f t="shared" ref="F139:F202" si="38">IF(OR(OR($B$4="hr",$B$4="s"),$B$4="min"),IF($C139="","   ---",LOG($D139/$C139)),"   ?")</f>
        <v xml:space="preserve">   ---</v>
      </c>
      <c r="G139" s="5" t="str">
        <f t="shared" ref="G139:G202" si="39">IF(OR(OR($B$4="hr",$B$4="s"),$B$4="min"),IF($C139="","",$C139/($D139-$C139)),"   ?")</f>
        <v/>
      </c>
      <c r="H139" s="6" t="str">
        <f t="shared" ref="H139:H202" si="40">IF($G139="","",IF($G139="   ?","   ?",-1*$Q$15*$B$3*LN($G139)/1000))</f>
        <v/>
      </c>
      <c r="I139" s="14" t="str">
        <f>IF(OR($B139="P",$B139="",$B139="AC",$B139="NT",$B139="Pc",$B139="CT",$B138="NT"),"   ---",(IF(AND(OR($B137="NT",$B137=""),$B140="CT",NOT($B138="Ac"),NOT($B139="NMe")),10^(VLOOKUP($B139,B!$C$5:$H$36,2,FALSE)+VLOOKUP($B138,B!$C$5:$H$36,3,FALSE)+B!$E$33+B!$D$34),(IF(AND(OR($B137="NT",$B137=""),NOT($B138="Ac")),10^(VLOOKUP($B139,B!$C$5:$H$36,2,FALSE)+VLOOKUP($B138,B!$C$5:$H$36,3,FALSE)+B!$E$33),(IF(AND($B140="CT",NOT($B139="NMe")),10^(VLOOKUP($B139,B!$C$5:$H$36,2,FALSE)+VLOOKUP($B138,B!$C$5:$H$36,3,FALSE)+B!$D$34),10^(VLOOKUP($B139,B!$C$5:$H$36,2,FALSE)+VLOOKUP($B138,B!$C$5:$H$36,3,FALSE)))))))))</f>
        <v xml:space="preserve">   ---</v>
      </c>
      <c r="J139" s="14" t="str">
        <f>IF(OR($B139="P",$B139="",$B139="AC",$B139="NT",$B139="Pc",$B139="CT",$B138="NT"),"   ---",(IF(AND(OR($B137="NT",$B137=""),$B140="CT",NOT($B138="Ac"),NOT($B139="NMe")),10^(VLOOKUP($B139,B!$C$5:$H$36,5,FALSE)+VLOOKUP($B138,B!$C$5:$H$36,6,FALSE)+B!$H$33+B!$G$34),(IF(AND(OR($B137="NT",$B137=""),NOT($B138="Ac")),10^(VLOOKUP($B139,B!$C$5:$H$36,5,FALSE)+VLOOKUP($B138,B!$C$5:$H$36,6,FALSE)+B!$H$33),(IF(AND($B140="CT",NOT($B139="NMe")),10^(VLOOKUP($B139,B!$C$5:$H$36,5,FALSE)+VLOOKUP($B138,B!$C$5:$H$36,6,FALSE)+B!$G$34),10^(VLOOKUP($B139,B!$C$5:$H$36,5,FALSE)+VLOOKUP($B138,B!$C$5:$H$36,6,FALSE)))))))))</f>
        <v xml:space="preserve">   ---</v>
      </c>
      <c r="K139" s="5" t="str">
        <f t="shared" si="33"/>
        <v/>
      </c>
      <c r="L139" s="5" t="str">
        <f t="shared" si="34"/>
        <v/>
      </c>
      <c r="M139" s="5" t="str">
        <f t="shared" si="35"/>
        <v/>
      </c>
      <c r="N139" s="4"/>
      <c r="O139" s="4"/>
      <c r="P139" s="4"/>
      <c r="Q139" s="6"/>
      <c r="R139" s="6"/>
      <c r="S139" s="5"/>
      <c r="T139" s="5"/>
      <c r="U139" s="5"/>
      <c r="V139" s="5"/>
      <c r="W139" s="5"/>
    </row>
    <row r="140" spans="1:23" x14ac:dyDescent="0.25">
      <c r="A140" s="4">
        <f t="shared" ref="A140:A203" si="41">$A139+1</f>
        <v>128</v>
      </c>
      <c r="B140" s="1"/>
      <c r="C140" s="7"/>
      <c r="D140" s="8" t="str">
        <f t="shared" si="36"/>
        <v/>
      </c>
      <c r="E140" s="6" t="str">
        <f t="shared" si="37"/>
        <v xml:space="preserve">   ---</v>
      </c>
      <c r="F140" s="6" t="str">
        <f t="shared" si="38"/>
        <v xml:space="preserve">   ---</v>
      </c>
      <c r="G140" s="5" t="str">
        <f t="shared" si="39"/>
        <v/>
      </c>
      <c r="H140" s="6" t="str">
        <f t="shared" si="40"/>
        <v/>
      </c>
      <c r="I140" s="14" t="str">
        <f>IF(OR($B140="P",$B140="",$B140="AC",$B140="NT",$B140="Pc",$B140="CT",$B139="NT"),"   ---",(IF(AND(OR($B138="NT",$B138=""),$B141="CT",NOT($B139="Ac"),NOT($B140="NMe")),10^(VLOOKUP($B140,B!$C$5:$H$36,2,FALSE)+VLOOKUP($B139,B!$C$5:$H$36,3,FALSE)+B!$E$33+B!$D$34),(IF(AND(OR($B138="NT",$B138=""),NOT($B139="Ac")),10^(VLOOKUP($B140,B!$C$5:$H$36,2,FALSE)+VLOOKUP($B139,B!$C$5:$H$36,3,FALSE)+B!$E$33),(IF(AND($B141="CT",NOT($B140="NMe")),10^(VLOOKUP($B140,B!$C$5:$H$36,2,FALSE)+VLOOKUP($B139,B!$C$5:$H$36,3,FALSE)+B!$D$34),10^(VLOOKUP($B140,B!$C$5:$H$36,2,FALSE)+VLOOKUP($B139,B!$C$5:$H$36,3,FALSE)))))))))</f>
        <v xml:space="preserve">   ---</v>
      </c>
      <c r="J140" s="14" t="str">
        <f>IF(OR($B140="P",$B140="",$B140="AC",$B140="NT",$B140="Pc",$B140="CT",$B139="NT"),"   ---",(IF(AND(OR($B138="NT",$B138=""),$B141="CT",NOT($B139="Ac"),NOT($B140="NMe")),10^(VLOOKUP($B140,B!$C$5:$H$36,5,FALSE)+VLOOKUP($B139,B!$C$5:$H$36,6,FALSE)+B!$H$33+B!$G$34),(IF(AND(OR($B138="NT",$B138=""),NOT($B139="Ac")),10^(VLOOKUP($B140,B!$C$5:$H$36,5,FALSE)+VLOOKUP($B139,B!$C$5:$H$36,6,FALSE)+B!$H$33),(IF(AND($B141="CT",NOT($B140="NMe")),10^(VLOOKUP($B140,B!$C$5:$H$36,5,FALSE)+VLOOKUP($B139,B!$C$5:$H$36,6,FALSE)+B!$G$34),10^(VLOOKUP($B140,B!$C$5:$H$36,5,FALSE)+VLOOKUP($B139,B!$C$5:$H$36,6,FALSE)))))))))</f>
        <v xml:space="preserve">   ---</v>
      </c>
      <c r="K140" s="5" t="str">
        <f t="shared" si="33"/>
        <v/>
      </c>
      <c r="L140" s="5" t="str">
        <f t="shared" si="34"/>
        <v/>
      </c>
      <c r="M140" s="5" t="str">
        <f t="shared" si="35"/>
        <v/>
      </c>
      <c r="N140" s="4"/>
      <c r="O140" s="4"/>
      <c r="P140" s="4"/>
      <c r="Q140" s="6"/>
      <c r="R140" s="6"/>
      <c r="S140" s="5"/>
      <c r="T140" s="5"/>
      <c r="U140" s="5"/>
      <c r="V140" s="5"/>
      <c r="W140" s="5"/>
    </row>
    <row r="141" spans="1:23" x14ac:dyDescent="0.25">
      <c r="A141" s="4">
        <f t="shared" si="41"/>
        <v>129</v>
      </c>
      <c r="B141" s="1"/>
      <c r="C141" s="7"/>
      <c r="D141" s="8" t="str">
        <f t="shared" si="36"/>
        <v/>
      </c>
      <c r="E141" s="6" t="str">
        <f t="shared" si="37"/>
        <v xml:space="preserve">   ---</v>
      </c>
      <c r="F141" s="6" t="str">
        <f t="shared" si="38"/>
        <v xml:space="preserve">   ---</v>
      </c>
      <c r="G141" s="5" t="str">
        <f t="shared" si="39"/>
        <v/>
      </c>
      <c r="H141" s="6" t="str">
        <f t="shared" si="40"/>
        <v/>
      </c>
      <c r="I141" s="14" t="str">
        <f>IF(OR($B141="P",$B141="",$B141="AC",$B141="NT",$B141="Pc",$B141="CT",$B140="NT"),"   ---",(IF(AND(OR($B139="NT",$B139=""),$B142="CT",NOT($B140="Ac"),NOT($B141="NMe")),10^(VLOOKUP($B141,B!$C$5:$H$36,2,FALSE)+VLOOKUP($B140,B!$C$5:$H$36,3,FALSE)+B!$E$33+B!$D$34),(IF(AND(OR($B139="NT",$B139=""),NOT($B140="Ac")),10^(VLOOKUP($B141,B!$C$5:$H$36,2,FALSE)+VLOOKUP($B140,B!$C$5:$H$36,3,FALSE)+B!$E$33),(IF(AND($B142="CT",NOT($B141="NMe")),10^(VLOOKUP($B141,B!$C$5:$H$36,2,FALSE)+VLOOKUP($B140,B!$C$5:$H$36,3,FALSE)+B!$D$34),10^(VLOOKUP($B141,B!$C$5:$H$36,2,FALSE)+VLOOKUP($B140,B!$C$5:$H$36,3,FALSE)))))))))</f>
        <v xml:space="preserve">   ---</v>
      </c>
      <c r="J141" s="14" t="str">
        <f>IF(OR($B141="P",$B141="",$B141="AC",$B141="NT",$B141="Pc",$B141="CT",$B140="NT"),"   ---",(IF(AND(OR($B139="NT",$B139=""),$B142="CT",NOT($B140="Ac"),NOT($B141="NMe")),10^(VLOOKUP($B141,B!$C$5:$H$36,5,FALSE)+VLOOKUP($B140,B!$C$5:$H$36,6,FALSE)+B!$H$33+B!$G$34),(IF(AND(OR($B139="NT",$B139=""),NOT($B140="Ac")),10^(VLOOKUP($B141,B!$C$5:$H$36,5,FALSE)+VLOOKUP($B140,B!$C$5:$H$36,6,FALSE)+B!$H$33),(IF(AND($B142="CT",NOT($B141="NMe")),10^(VLOOKUP($B141,B!$C$5:$H$36,5,FALSE)+VLOOKUP($B140,B!$C$5:$H$36,6,FALSE)+B!$G$34),10^(VLOOKUP($B141,B!$C$5:$H$36,5,FALSE)+VLOOKUP($B140,B!$C$5:$H$36,6,FALSE)))))))))</f>
        <v xml:space="preserve">   ---</v>
      </c>
      <c r="K141" s="5" t="str">
        <f t="shared" si="33"/>
        <v/>
      </c>
      <c r="L141" s="5" t="str">
        <f t="shared" si="34"/>
        <v/>
      </c>
      <c r="M141" s="5" t="str">
        <f t="shared" si="35"/>
        <v/>
      </c>
      <c r="N141" s="4"/>
      <c r="O141" s="4"/>
      <c r="P141" s="4"/>
      <c r="Q141" s="6"/>
      <c r="R141" s="6"/>
      <c r="S141" s="5"/>
      <c r="T141" s="5"/>
      <c r="U141" s="5"/>
      <c r="V141" s="5"/>
      <c r="W141" s="5"/>
    </row>
    <row r="142" spans="1:23" x14ac:dyDescent="0.25">
      <c r="A142" s="4">
        <f t="shared" si="41"/>
        <v>130</v>
      </c>
      <c r="B142" s="1"/>
      <c r="C142" s="7"/>
      <c r="D142" s="8" t="str">
        <f t="shared" si="36"/>
        <v/>
      </c>
      <c r="E142" s="6" t="str">
        <f t="shared" si="37"/>
        <v xml:space="preserve">   ---</v>
      </c>
      <c r="F142" s="6" t="str">
        <f t="shared" si="38"/>
        <v xml:space="preserve">   ---</v>
      </c>
      <c r="G142" s="5" t="str">
        <f t="shared" si="39"/>
        <v/>
      </c>
      <c r="H142" s="6" t="str">
        <f t="shared" si="40"/>
        <v/>
      </c>
      <c r="I142" s="14" t="str">
        <f>IF(OR($B142="P",$B142="",$B142="AC",$B142="NT",$B142="Pc",$B142="CT",$B141="NT"),"   ---",(IF(AND(OR($B140="NT",$B140=""),$B143="CT",NOT($B141="Ac"),NOT($B142="NMe")),10^(VLOOKUP($B142,B!$C$5:$H$36,2,FALSE)+VLOOKUP($B141,B!$C$5:$H$36,3,FALSE)+B!$E$33+B!$D$34),(IF(AND(OR($B140="NT",$B140=""),NOT($B141="Ac")),10^(VLOOKUP($B142,B!$C$5:$H$36,2,FALSE)+VLOOKUP($B141,B!$C$5:$H$36,3,FALSE)+B!$E$33),(IF(AND($B143="CT",NOT($B142="NMe")),10^(VLOOKUP($B142,B!$C$5:$H$36,2,FALSE)+VLOOKUP($B141,B!$C$5:$H$36,3,FALSE)+B!$D$34),10^(VLOOKUP($B142,B!$C$5:$H$36,2,FALSE)+VLOOKUP($B141,B!$C$5:$H$36,3,FALSE)))))))))</f>
        <v xml:space="preserve">   ---</v>
      </c>
      <c r="J142" s="14" t="str">
        <f>IF(OR($B142="P",$B142="",$B142="AC",$B142="NT",$B142="Pc",$B142="CT",$B141="NT"),"   ---",(IF(AND(OR($B140="NT",$B140=""),$B143="CT",NOT($B141="Ac"),NOT($B142="NMe")),10^(VLOOKUP($B142,B!$C$5:$H$36,5,FALSE)+VLOOKUP($B141,B!$C$5:$H$36,6,FALSE)+B!$H$33+B!$G$34),(IF(AND(OR($B140="NT",$B140=""),NOT($B141="Ac")),10^(VLOOKUP($B142,B!$C$5:$H$36,5,FALSE)+VLOOKUP($B141,B!$C$5:$H$36,6,FALSE)+B!$H$33),(IF(AND($B143="CT",NOT($B142="NMe")),10^(VLOOKUP($B142,B!$C$5:$H$36,5,FALSE)+VLOOKUP($B141,B!$C$5:$H$36,6,FALSE)+B!$G$34),10^(VLOOKUP($B142,B!$C$5:$H$36,5,FALSE)+VLOOKUP($B141,B!$C$5:$H$36,6,FALSE)))))))))</f>
        <v xml:space="preserve">   ---</v>
      </c>
      <c r="K142" s="5" t="str">
        <f t="shared" si="33"/>
        <v/>
      </c>
      <c r="L142" s="5" t="str">
        <f t="shared" si="34"/>
        <v/>
      </c>
      <c r="M142" s="5" t="str">
        <f t="shared" si="35"/>
        <v/>
      </c>
      <c r="N142" s="4"/>
      <c r="O142" s="4"/>
      <c r="P142" s="4"/>
      <c r="Q142" s="6"/>
      <c r="R142" s="6"/>
      <c r="S142" s="5"/>
      <c r="T142" s="5"/>
      <c r="U142" s="5"/>
      <c r="V142" s="5"/>
      <c r="W142" s="5"/>
    </row>
    <row r="143" spans="1:23" x14ac:dyDescent="0.25">
      <c r="A143" s="4">
        <f t="shared" si="41"/>
        <v>131</v>
      </c>
      <c r="B143" s="1"/>
      <c r="C143" s="7"/>
      <c r="D143" s="8" t="str">
        <f t="shared" si="36"/>
        <v/>
      </c>
      <c r="E143" s="6" t="str">
        <f t="shared" si="37"/>
        <v xml:space="preserve">   ---</v>
      </c>
      <c r="F143" s="6" t="str">
        <f t="shared" si="38"/>
        <v xml:space="preserve">   ---</v>
      </c>
      <c r="G143" s="5" t="str">
        <f t="shared" si="39"/>
        <v/>
      </c>
      <c r="H143" s="6" t="str">
        <f t="shared" si="40"/>
        <v/>
      </c>
      <c r="I143" s="14" t="str">
        <f>IF(OR($B143="P",$B143="",$B143="AC",$B143="NT",$B143="Pc",$B143="CT",$B142="NT"),"   ---",(IF(AND(OR($B141="NT",$B141=""),$B144="CT",NOT($B142="Ac"),NOT($B143="NMe")),10^(VLOOKUP($B143,B!$C$5:$H$36,2,FALSE)+VLOOKUP($B142,B!$C$5:$H$36,3,FALSE)+B!$E$33+B!$D$34),(IF(AND(OR($B141="NT",$B141=""),NOT($B142="Ac")),10^(VLOOKUP($B143,B!$C$5:$H$36,2,FALSE)+VLOOKUP($B142,B!$C$5:$H$36,3,FALSE)+B!$E$33),(IF(AND($B144="CT",NOT($B143="NMe")),10^(VLOOKUP($B143,B!$C$5:$H$36,2,FALSE)+VLOOKUP($B142,B!$C$5:$H$36,3,FALSE)+B!$D$34),10^(VLOOKUP($B143,B!$C$5:$H$36,2,FALSE)+VLOOKUP($B142,B!$C$5:$H$36,3,FALSE)))))))))</f>
        <v xml:space="preserve">   ---</v>
      </c>
      <c r="J143" s="14" t="str">
        <f>IF(OR($B143="P",$B143="",$B143="AC",$B143="NT",$B143="Pc",$B143="CT",$B142="NT"),"   ---",(IF(AND(OR($B141="NT",$B141=""),$B144="CT",NOT($B142="Ac"),NOT($B143="NMe")),10^(VLOOKUP($B143,B!$C$5:$H$36,5,FALSE)+VLOOKUP($B142,B!$C$5:$H$36,6,FALSE)+B!$H$33+B!$G$34),(IF(AND(OR($B141="NT",$B141=""),NOT($B142="Ac")),10^(VLOOKUP($B143,B!$C$5:$H$36,5,FALSE)+VLOOKUP($B142,B!$C$5:$H$36,6,FALSE)+B!$H$33),(IF(AND($B144="CT",NOT($B143="NMe")),10^(VLOOKUP($B143,B!$C$5:$H$36,5,FALSE)+VLOOKUP($B142,B!$C$5:$H$36,6,FALSE)+B!$G$34),10^(VLOOKUP($B143,B!$C$5:$H$36,5,FALSE)+VLOOKUP($B142,B!$C$5:$H$36,6,FALSE)))))))))</f>
        <v xml:space="preserve">   ---</v>
      </c>
      <c r="K143" s="5" t="str">
        <f t="shared" ref="K143:K206" si="42">IF(OR($B143="",$B143="CT"),"",$I143*$Q$13*$H$2*$Q$8)</f>
        <v/>
      </c>
      <c r="L143" s="5" t="str">
        <f t="shared" ref="L143:L162" si="43">IF(OR($B143="",$B143="CT"),"",$J143*$Q$14*$H$3*Q$9)</f>
        <v/>
      </c>
      <c r="M143" s="5" t="str">
        <f t="shared" ref="M143:M206" si="44">IF(OR($B143="",$B143="CT"),"",$J143*$H$4*$Q$10)</f>
        <v/>
      </c>
      <c r="N143" s="4"/>
      <c r="O143" s="4"/>
      <c r="P143" s="4"/>
      <c r="Q143" s="6"/>
      <c r="R143" s="6"/>
      <c r="S143" s="5"/>
      <c r="T143" s="5"/>
      <c r="U143" s="5"/>
      <c r="V143" s="5"/>
      <c r="W143" s="5"/>
    </row>
    <row r="144" spans="1:23" x14ac:dyDescent="0.25">
      <c r="A144" s="4">
        <f t="shared" si="41"/>
        <v>132</v>
      </c>
      <c r="B144" s="1"/>
      <c r="C144" s="7"/>
      <c r="D144" s="8" t="str">
        <f t="shared" si="36"/>
        <v/>
      </c>
      <c r="E144" s="6" t="str">
        <f t="shared" si="37"/>
        <v xml:space="preserve">   ---</v>
      </c>
      <c r="F144" s="6" t="str">
        <f t="shared" si="38"/>
        <v xml:space="preserve">   ---</v>
      </c>
      <c r="G144" s="5" t="str">
        <f t="shared" si="39"/>
        <v/>
      </c>
      <c r="H144" s="6" t="str">
        <f t="shared" si="40"/>
        <v/>
      </c>
      <c r="I144" s="14" t="str">
        <f>IF(OR($B144="P",$B144="",$B144="AC",$B144="NT",$B144="Pc",$B144="CT",$B143="NT"),"   ---",(IF(AND(OR($B142="NT",$B142=""),$B145="CT",NOT($B143="Ac"),NOT($B144="NMe")),10^(VLOOKUP($B144,B!$C$5:$H$36,2,FALSE)+VLOOKUP($B143,B!$C$5:$H$36,3,FALSE)+B!$E$33+B!$D$34),(IF(AND(OR($B142="NT",$B142=""),NOT($B143="Ac")),10^(VLOOKUP($B144,B!$C$5:$H$36,2,FALSE)+VLOOKUP($B143,B!$C$5:$H$36,3,FALSE)+B!$E$33),(IF(AND($B145="CT",NOT($B144="NMe")),10^(VLOOKUP($B144,B!$C$5:$H$36,2,FALSE)+VLOOKUP($B143,B!$C$5:$H$36,3,FALSE)+B!$D$34),10^(VLOOKUP($B144,B!$C$5:$H$36,2,FALSE)+VLOOKUP($B143,B!$C$5:$H$36,3,FALSE)))))))))</f>
        <v xml:space="preserve">   ---</v>
      </c>
      <c r="J144" s="14" t="str">
        <f>IF(OR($B144="P",$B144="",$B144="AC",$B144="NT",$B144="Pc",$B144="CT",$B143="NT"),"   ---",(IF(AND(OR($B142="NT",$B142=""),$B145="CT",NOT($B143="Ac"),NOT($B144="NMe")),10^(VLOOKUP($B144,B!$C$5:$H$36,5,FALSE)+VLOOKUP($B143,B!$C$5:$H$36,6,FALSE)+B!$H$33+B!$G$34),(IF(AND(OR($B142="NT",$B142=""),NOT($B143="Ac")),10^(VLOOKUP($B144,B!$C$5:$H$36,5,FALSE)+VLOOKUP($B143,B!$C$5:$H$36,6,FALSE)+B!$H$33),(IF(AND($B145="CT",NOT($B144="NMe")),10^(VLOOKUP($B144,B!$C$5:$H$36,5,FALSE)+VLOOKUP($B143,B!$C$5:$H$36,6,FALSE)+B!$G$34),10^(VLOOKUP($B144,B!$C$5:$H$36,5,FALSE)+VLOOKUP($B143,B!$C$5:$H$36,6,FALSE)))))))))</f>
        <v xml:space="preserve">   ---</v>
      </c>
      <c r="K144" s="5" t="str">
        <f t="shared" si="42"/>
        <v/>
      </c>
      <c r="L144" s="5" t="str">
        <f t="shared" si="43"/>
        <v/>
      </c>
      <c r="M144" s="5" t="str">
        <f t="shared" si="44"/>
        <v/>
      </c>
      <c r="N144" s="4"/>
      <c r="O144" s="4"/>
      <c r="P144" s="4"/>
      <c r="Q144" s="6"/>
      <c r="R144" s="6"/>
      <c r="S144" s="5"/>
      <c r="T144" s="5"/>
      <c r="U144" s="5"/>
      <c r="V144" s="5"/>
      <c r="W144" s="5"/>
    </row>
    <row r="145" spans="1:23" x14ac:dyDescent="0.25">
      <c r="A145" s="4">
        <f t="shared" si="41"/>
        <v>133</v>
      </c>
      <c r="B145" s="1"/>
      <c r="C145" s="7"/>
      <c r="D145" s="8" t="str">
        <f t="shared" si="36"/>
        <v/>
      </c>
      <c r="E145" s="6" t="str">
        <f t="shared" si="37"/>
        <v xml:space="preserve">   ---</v>
      </c>
      <c r="F145" s="6" t="str">
        <f t="shared" si="38"/>
        <v xml:space="preserve">   ---</v>
      </c>
      <c r="G145" s="5" t="str">
        <f t="shared" si="39"/>
        <v/>
      </c>
      <c r="H145" s="6" t="str">
        <f t="shared" si="40"/>
        <v/>
      </c>
      <c r="I145" s="14" t="str">
        <f>IF(OR($B145="P",$B145="",$B145="AC",$B145="NT",$B145="Pc",$B145="CT",$B144="NT"),"   ---",(IF(AND(OR($B143="NT",$B143=""),$B146="CT",NOT($B144="Ac"),NOT($B145="NMe")),10^(VLOOKUP($B145,B!$C$5:$H$36,2,FALSE)+VLOOKUP($B144,B!$C$5:$H$36,3,FALSE)+B!$E$33+B!$D$34),(IF(AND(OR($B143="NT",$B143=""),NOT($B144="Ac")),10^(VLOOKUP($B145,B!$C$5:$H$36,2,FALSE)+VLOOKUP($B144,B!$C$5:$H$36,3,FALSE)+B!$E$33),(IF(AND($B146="CT",NOT($B145="NMe")),10^(VLOOKUP($B145,B!$C$5:$H$36,2,FALSE)+VLOOKUP($B144,B!$C$5:$H$36,3,FALSE)+B!$D$34),10^(VLOOKUP($B145,B!$C$5:$H$36,2,FALSE)+VLOOKUP($B144,B!$C$5:$H$36,3,FALSE)))))))))</f>
        <v xml:space="preserve">   ---</v>
      </c>
      <c r="J145" s="14" t="str">
        <f>IF(OR($B145="P",$B145="",$B145="AC",$B145="NT",$B145="Pc",$B145="CT",$B144="NT"),"   ---",(IF(AND(OR($B143="NT",$B143=""),$B146="CT",NOT($B144="Ac"),NOT($B145="NMe")),10^(VLOOKUP($B145,B!$C$5:$H$36,5,FALSE)+VLOOKUP($B144,B!$C$5:$H$36,6,FALSE)+B!$H$33+B!$G$34),(IF(AND(OR($B143="NT",$B143=""),NOT($B144="Ac")),10^(VLOOKUP($B145,B!$C$5:$H$36,5,FALSE)+VLOOKUP($B144,B!$C$5:$H$36,6,FALSE)+B!$H$33),(IF(AND($B146="CT",NOT($B145="NMe")),10^(VLOOKUP($B145,B!$C$5:$H$36,5,FALSE)+VLOOKUP($B144,B!$C$5:$H$36,6,FALSE)+B!$G$34),10^(VLOOKUP($B145,B!$C$5:$H$36,5,FALSE)+VLOOKUP($B144,B!$C$5:$H$36,6,FALSE)))))))))</f>
        <v xml:space="preserve">   ---</v>
      </c>
      <c r="K145" s="5" t="str">
        <f t="shared" si="42"/>
        <v/>
      </c>
      <c r="L145" s="5" t="str">
        <f t="shared" si="43"/>
        <v/>
      </c>
      <c r="M145" s="5" t="str">
        <f t="shared" si="44"/>
        <v/>
      </c>
      <c r="N145" s="4"/>
      <c r="O145" s="4"/>
      <c r="P145" s="4"/>
      <c r="Q145" s="6"/>
      <c r="R145" s="6"/>
      <c r="S145" s="5"/>
      <c r="T145" s="5"/>
      <c r="U145" s="5"/>
      <c r="V145" s="5"/>
      <c r="W145" s="5"/>
    </row>
    <row r="146" spans="1:23" x14ac:dyDescent="0.25">
      <c r="A146" s="4">
        <f t="shared" si="41"/>
        <v>134</v>
      </c>
      <c r="B146" s="1"/>
      <c r="C146" s="7"/>
      <c r="D146" s="8" t="str">
        <f t="shared" si="36"/>
        <v/>
      </c>
      <c r="E146" s="6" t="str">
        <f t="shared" si="37"/>
        <v xml:space="preserve">   ---</v>
      </c>
      <c r="F146" s="6" t="str">
        <f t="shared" si="38"/>
        <v xml:space="preserve">   ---</v>
      </c>
      <c r="G146" s="5" t="str">
        <f t="shared" si="39"/>
        <v/>
      </c>
      <c r="H146" s="6" t="str">
        <f t="shared" si="40"/>
        <v/>
      </c>
      <c r="I146" s="14" t="str">
        <f>IF(OR($B146="P",$B146="",$B146="AC",$B146="NT",$B146="Pc",$B146="CT",$B145="NT"),"   ---",(IF(AND(OR($B144="NT",$B144=""),$B147="CT",NOT($B145="Ac"),NOT($B146="NMe")),10^(VLOOKUP($B146,B!$C$5:$H$36,2,FALSE)+VLOOKUP($B145,B!$C$5:$H$36,3,FALSE)+B!$E$33+B!$D$34),(IF(AND(OR($B144="NT",$B144=""),NOT($B145="Ac")),10^(VLOOKUP($B146,B!$C$5:$H$36,2,FALSE)+VLOOKUP($B145,B!$C$5:$H$36,3,FALSE)+B!$E$33),(IF(AND($B147="CT",NOT($B146="NMe")),10^(VLOOKUP($B146,B!$C$5:$H$36,2,FALSE)+VLOOKUP($B145,B!$C$5:$H$36,3,FALSE)+B!$D$34),10^(VLOOKUP($B146,B!$C$5:$H$36,2,FALSE)+VLOOKUP($B145,B!$C$5:$H$36,3,FALSE)))))))))</f>
        <v xml:space="preserve">   ---</v>
      </c>
      <c r="J146" s="14" t="str">
        <f>IF(OR($B146="P",$B146="",$B146="AC",$B146="NT",$B146="Pc",$B146="CT",$B145="NT"),"   ---",(IF(AND(OR($B144="NT",$B144=""),$B147="CT",NOT($B145="Ac"),NOT($B146="NMe")),10^(VLOOKUP($B146,B!$C$5:$H$36,5,FALSE)+VLOOKUP($B145,B!$C$5:$H$36,6,FALSE)+B!$H$33+B!$G$34),(IF(AND(OR($B144="NT",$B144=""),NOT($B145="Ac")),10^(VLOOKUP($B146,B!$C$5:$H$36,5,FALSE)+VLOOKUP($B145,B!$C$5:$H$36,6,FALSE)+B!$H$33),(IF(AND($B147="CT",NOT($B146="NMe")),10^(VLOOKUP($B146,B!$C$5:$H$36,5,FALSE)+VLOOKUP($B145,B!$C$5:$H$36,6,FALSE)+B!$G$34),10^(VLOOKUP($B146,B!$C$5:$H$36,5,FALSE)+VLOOKUP($B145,B!$C$5:$H$36,6,FALSE)))))))))</f>
        <v xml:space="preserve">   ---</v>
      </c>
      <c r="K146" s="5" t="str">
        <f t="shared" si="42"/>
        <v/>
      </c>
      <c r="L146" s="5" t="str">
        <f t="shared" si="43"/>
        <v/>
      </c>
      <c r="M146" s="5" t="str">
        <f t="shared" si="44"/>
        <v/>
      </c>
      <c r="N146" s="4"/>
      <c r="O146" s="4"/>
      <c r="P146" s="4"/>
      <c r="Q146" s="6"/>
      <c r="R146" s="6"/>
      <c r="S146" s="5"/>
      <c r="T146" s="5"/>
      <c r="U146" s="5"/>
      <c r="V146" s="5"/>
      <c r="W146" s="5"/>
    </row>
    <row r="147" spans="1:23" x14ac:dyDescent="0.25">
      <c r="A147" s="4">
        <f t="shared" si="41"/>
        <v>135</v>
      </c>
      <c r="B147" s="1"/>
      <c r="C147" s="7"/>
      <c r="D147" s="8" t="str">
        <f t="shared" si="36"/>
        <v/>
      </c>
      <c r="E147" s="6" t="str">
        <f t="shared" si="37"/>
        <v xml:space="preserve">   ---</v>
      </c>
      <c r="F147" s="6" t="str">
        <f t="shared" si="38"/>
        <v xml:space="preserve">   ---</v>
      </c>
      <c r="G147" s="5" t="str">
        <f t="shared" si="39"/>
        <v/>
      </c>
      <c r="H147" s="6" t="str">
        <f t="shared" si="40"/>
        <v/>
      </c>
      <c r="I147" s="14" t="str">
        <f>IF(OR($B147="P",$B147="",$B147="AC",$B147="NT",$B147="Pc",$B147="CT",$B146="NT"),"   ---",(IF(AND(OR($B145="NT",$B145=""),$B148="CT",NOT($B146="Ac"),NOT($B147="NMe")),10^(VLOOKUP($B147,B!$C$5:$H$36,2,FALSE)+VLOOKUP($B146,B!$C$5:$H$36,3,FALSE)+B!$E$33+B!$D$34),(IF(AND(OR($B145="NT",$B145=""),NOT($B146="Ac")),10^(VLOOKUP($B147,B!$C$5:$H$36,2,FALSE)+VLOOKUP($B146,B!$C$5:$H$36,3,FALSE)+B!$E$33),(IF(AND($B148="CT",NOT($B147="NMe")),10^(VLOOKUP($B147,B!$C$5:$H$36,2,FALSE)+VLOOKUP($B146,B!$C$5:$H$36,3,FALSE)+B!$D$34),10^(VLOOKUP($B147,B!$C$5:$H$36,2,FALSE)+VLOOKUP($B146,B!$C$5:$H$36,3,FALSE)))))))))</f>
        <v xml:space="preserve">   ---</v>
      </c>
      <c r="J147" s="14" t="str">
        <f>IF(OR($B147="P",$B147="",$B147="AC",$B147="NT",$B147="Pc",$B147="CT",$B146="NT"),"   ---",(IF(AND(OR($B145="NT",$B145=""),$B148="CT",NOT($B146="Ac"),NOT($B147="NMe")),10^(VLOOKUP($B147,B!$C$5:$H$36,5,FALSE)+VLOOKUP($B146,B!$C$5:$H$36,6,FALSE)+B!$H$33+B!$G$34),(IF(AND(OR($B145="NT",$B145=""),NOT($B146="Ac")),10^(VLOOKUP($B147,B!$C$5:$H$36,5,FALSE)+VLOOKUP($B146,B!$C$5:$H$36,6,FALSE)+B!$H$33),(IF(AND($B148="CT",NOT($B147="NMe")),10^(VLOOKUP($B147,B!$C$5:$H$36,5,FALSE)+VLOOKUP($B146,B!$C$5:$H$36,6,FALSE)+B!$G$34),10^(VLOOKUP($B147,B!$C$5:$H$36,5,FALSE)+VLOOKUP($B146,B!$C$5:$H$36,6,FALSE)))))))))</f>
        <v xml:space="preserve">   ---</v>
      </c>
      <c r="K147" s="5" t="str">
        <f t="shared" si="42"/>
        <v/>
      </c>
      <c r="L147" s="5" t="str">
        <f t="shared" si="43"/>
        <v/>
      </c>
      <c r="M147" s="5" t="str">
        <f t="shared" si="44"/>
        <v/>
      </c>
      <c r="N147" s="4"/>
      <c r="O147" s="4"/>
      <c r="P147" s="4"/>
      <c r="Q147" s="6"/>
      <c r="R147" s="6"/>
      <c r="S147" s="5"/>
      <c r="T147" s="5"/>
      <c r="U147" s="5"/>
      <c r="V147" s="5"/>
      <c r="W147" s="5"/>
    </row>
    <row r="148" spans="1:23" x14ac:dyDescent="0.25">
      <c r="A148" s="4">
        <f t="shared" si="41"/>
        <v>136</v>
      </c>
      <c r="B148" s="1"/>
      <c r="C148" s="7"/>
      <c r="D148" s="8" t="str">
        <f t="shared" si="36"/>
        <v/>
      </c>
      <c r="E148" s="6" t="str">
        <f t="shared" si="37"/>
        <v xml:space="preserve">   ---</v>
      </c>
      <c r="F148" s="6" t="str">
        <f t="shared" si="38"/>
        <v xml:space="preserve">   ---</v>
      </c>
      <c r="G148" s="5" t="str">
        <f t="shared" si="39"/>
        <v/>
      </c>
      <c r="H148" s="6" t="str">
        <f t="shared" si="40"/>
        <v/>
      </c>
      <c r="I148" s="14" t="str">
        <f>IF(OR($B148="P",$B148="",$B148="AC",$B148="NT",$B148="Pc",$B148="CT",$B147="NT"),"   ---",(IF(AND(OR($B146="NT",$B146=""),$B149="CT",NOT($B147="Ac"),NOT($B148="NMe")),10^(VLOOKUP($B148,B!$C$5:$H$36,2,FALSE)+VLOOKUP($B147,B!$C$5:$H$36,3,FALSE)+B!$E$33+B!$D$34),(IF(AND(OR($B146="NT",$B146=""),NOT($B147="Ac")),10^(VLOOKUP($B148,B!$C$5:$H$36,2,FALSE)+VLOOKUP($B147,B!$C$5:$H$36,3,FALSE)+B!$E$33),(IF(AND($B149="CT",NOT($B148="NMe")),10^(VLOOKUP($B148,B!$C$5:$H$36,2,FALSE)+VLOOKUP($B147,B!$C$5:$H$36,3,FALSE)+B!$D$34),10^(VLOOKUP($B148,B!$C$5:$H$36,2,FALSE)+VLOOKUP($B147,B!$C$5:$H$36,3,FALSE)))))))))</f>
        <v xml:space="preserve">   ---</v>
      </c>
      <c r="J148" s="14" t="str">
        <f>IF(OR($B148="P",$B148="",$B148="AC",$B148="NT",$B148="Pc",$B148="CT",$B147="NT"),"   ---",(IF(AND(OR($B146="NT",$B146=""),$B149="CT",NOT($B147="Ac"),NOT($B148="NMe")),10^(VLOOKUP($B148,B!$C$5:$H$36,5,FALSE)+VLOOKUP($B147,B!$C$5:$H$36,6,FALSE)+B!$H$33+B!$G$34),(IF(AND(OR($B146="NT",$B146=""),NOT($B147="Ac")),10^(VLOOKUP($B148,B!$C$5:$H$36,5,FALSE)+VLOOKUP($B147,B!$C$5:$H$36,6,FALSE)+B!$H$33),(IF(AND($B149="CT",NOT($B148="NMe")),10^(VLOOKUP($B148,B!$C$5:$H$36,5,FALSE)+VLOOKUP($B147,B!$C$5:$H$36,6,FALSE)+B!$G$34),10^(VLOOKUP($B148,B!$C$5:$H$36,5,FALSE)+VLOOKUP($B147,B!$C$5:$H$36,6,FALSE)))))))))</f>
        <v xml:space="preserve">   ---</v>
      </c>
      <c r="K148" s="5" t="str">
        <f t="shared" si="42"/>
        <v/>
      </c>
      <c r="L148" s="5" t="str">
        <f t="shared" si="43"/>
        <v/>
      </c>
      <c r="M148" s="5" t="str">
        <f t="shared" si="44"/>
        <v/>
      </c>
      <c r="N148" s="4"/>
      <c r="O148" s="4"/>
      <c r="P148" s="4"/>
      <c r="Q148" s="6"/>
      <c r="R148" s="6"/>
      <c r="S148" s="5"/>
      <c r="T148" s="5"/>
      <c r="U148" s="5"/>
      <c r="V148" s="5"/>
      <c r="W148" s="5"/>
    </row>
    <row r="149" spans="1:23" x14ac:dyDescent="0.25">
      <c r="A149" s="4">
        <f t="shared" si="41"/>
        <v>137</v>
      </c>
      <c r="B149" s="1"/>
      <c r="C149" s="7"/>
      <c r="D149" s="8" t="str">
        <f t="shared" si="36"/>
        <v/>
      </c>
      <c r="E149" s="6" t="str">
        <f t="shared" si="37"/>
        <v xml:space="preserve">   ---</v>
      </c>
      <c r="F149" s="6" t="str">
        <f t="shared" si="38"/>
        <v xml:space="preserve">   ---</v>
      </c>
      <c r="G149" s="5" t="str">
        <f t="shared" si="39"/>
        <v/>
      </c>
      <c r="H149" s="6" t="str">
        <f t="shared" si="40"/>
        <v/>
      </c>
      <c r="I149" s="14" t="str">
        <f>IF(OR($B149="P",$B149="",$B149="AC",$B149="NT",$B149="Pc",$B149="CT",$B148="NT"),"   ---",(IF(AND(OR($B147="NT",$B147=""),$B150="CT",NOT($B148="Ac"),NOT($B149="NMe")),10^(VLOOKUP($B149,B!$C$5:$H$36,2,FALSE)+VLOOKUP($B148,B!$C$5:$H$36,3,FALSE)+B!$E$33+B!$D$34),(IF(AND(OR($B147="NT",$B147=""),NOT($B148="Ac")),10^(VLOOKUP($B149,B!$C$5:$H$36,2,FALSE)+VLOOKUP($B148,B!$C$5:$H$36,3,FALSE)+B!$E$33),(IF(AND($B150="CT",NOT($B149="NMe")),10^(VLOOKUP($B149,B!$C$5:$H$36,2,FALSE)+VLOOKUP($B148,B!$C$5:$H$36,3,FALSE)+B!$D$34),10^(VLOOKUP($B149,B!$C$5:$H$36,2,FALSE)+VLOOKUP($B148,B!$C$5:$H$36,3,FALSE)))))))))</f>
        <v xml:space="preserve">   ---</v>
      </c>
      <c r="J149" s="14" t="str">
        <f>IF(OR($B149="P",$B149="",$B149="AC",$B149="NT",$B149="Pc",$B149="CT",$B148="NT"),"   ---",(IF(AND(OR($B147="NT",$B147=""),$B150="CT",NOT($B148="Ac"),NOT($B149="NMe")),10^(VLOOKUP($B149,B!$C$5:$H$36,5,FALSE)+VLOOKUP($B148,B!$C$5:$H$36,6,FALSE)+B!$H$33+B!$G$34),(IF(AND(OR($B147="NT",$B147=""),NOT($B148="Ac")),10^(VLOOKUP($B149,B!$C$5:$H$36,5,FALSE)+VLOOKUP($B148,B!$C$5:$H$36,6,FALSE)+B!$H$33),(IF(AND($B150="CT",NOT($B149="NMe")),10^(VLOOKUP($B149,B!$C$5:$H$36,5,FALSE)+VLOOKUP($B148,B!$C$5:$H$36,6,FALSE)+B!$G$34),10^(VLOOKUP($B149,B!$C$5:$H$36,5,FALSE)+VLOOKUP($B148,B!$C$5:$H$36,6,FALSE)))))))))</f>
        <v xml:space="preserve">   ---</v>
      </c>
      <c r="K149" s="5" t="str">
        <f t="shared" si="42"/>
        <v/>
      </c>
      <c r="L149" s="5" t="str">
        <f t="shared" si="43"/>
        <v/>
      </c>
      <c r="M149" s="5" t="str">
        <f t="shared" si="44"/>
        <v/>
      </c>
      <c r="N149" s="4"/>
      <c r="O149" s="4"/>
      <c r="P149" s="4"/>
      <c r="Q149" s="6"/>
      <c r="R149" s="6"/>
      <c r="S149" s="5"/>
      <c r="T149" s="5"/>
      <c r="U149" s="5"/>
      <c r="V149" s="5"/>
      <c r="W149" s="5"/>
    </row>
    <row r="150" spans="1:23" x14ac:dyDescent="0.25">
      <c r="A150" s="4">
        <f t="shared" si="41"/>
        <v>138</v>
      </c>
      <c r="B150" s="1"/>
      <c r="C150" s="7"/>
      <c r="D150" s="8" t="str">
        <f t="shared" si="36"/>
        <v/>
      </c>
      <c r="E150" s="6" t="str">
        <f t="shared" si="37"/>
        <v xml:space="preserve">   ---</v>
      </c>
      <c r="F150" s="6" t="str">
        <f t="shared" si="38"/>
        <v xml:space="preserve">   ---</v>
      </c>
      <c r="G150" s="5" t="str">
        <f t="shared" si="39"/>
        <v/>
      </c>
      <c r="H150" s="6" t="str">
        <f t="shared" si="40"/>
        <v/>
      </c>
      <c r="I150" s="14" t="str">
        <f>IF(OR($B150="P",$B150="",$B150="AC",$B150="NT",$B150="Pc",$B150="CT",$B149="NT"),"   ---",(IF(AND(OR($B148="NT",$B148=""),$B151="CT",NOT($B149="Ac"),NOT($B150="NMe")),10^(VLOOKUP($B150,B!$C$5:$H$36,2,FALSE)+VLOOKUP($B149,B!$C$5:$H$36,3,FALSE)+B!$E$33+B!$D$34),(IF(AND(OR($B148="NT",$B148=""),NOT($B149="Ac")),10^(VLOOKUP($B150,B!$C$5:$H$36,2,FALSE)+VLOOKUP($B149,B!$C$5:$H$36,3,FALSE)+B!$E$33),(IF(AND($B151="CT",NOT($B150="NMe")),10^(VLOOKUP($B150,B!$C$5:$H$36,2,FALSE)+VLOOKUP($B149,B!$C$5:$H$36,3,FALSE)+B!$D$34),10^(VLOOKUP($B150,B!$C$5:$H$36,2,FALSE)+VLOOKUP($B149,B!$C$5:$H$36,3,FALSE)))))))))</f>
        <v xml:space="preserve">   ---</v>
      </c>
      <c r="J150" s="14" t="str">
        <f>IF(OR($B150="P",$B150="",$B150="AC",$B150="NT",$B150="Pc",$B150="CT",$B149="NT"),"   ---",(IF(AND(OR($B148="NT",$B148=""),$B151="CT",NOT($B149="Ac"),NOT($B150="NMe")),10^(VLOOKUP($B150,B!$C$5:$H$36,5,FALSE)+VLOOKUP($B149,B!$C$5:$H$36,6,FALSE)+B!$H$33+B!$G$34),(IF(AND(OR($B148="NT",$B148=""),NOT($B149="Ac")),10^(VLOOKUP($B150,B!$C$5:$H$36,5,FALSE)+VLOOKUP($B149,B!$C$5:$H$36,6,FALSE)+B!$H$33),(IF(AND($B151="CT",NOT($B150="NMe")),10^(VLOOKUP($B150,B!$C$5:$H$36,5,FALSE)+VLOOKUP($B149,B!$C$5:$H$36,6,FALSE)+B!$G$34),10^(VLOOKUP($B150,B!$C$5:$H$36,5,FALSE)+VLOOKUP($B149,B!$C$5:$H$36,6,FALSE)))))))))</f>
        <v xml:space="preserve">   ---</v>
      </c>
      <c r="K150" s="5" t="str">
        <f t="shared" si="42"/>
        <v/>
      </c>
      <c r="L150" s="5" t="str">
        <f t="shared" si="43"/>
        <v/>
      </c>
      <c r="M150" s="5" t="str">
        <f t="shared" si="44"/>
        <v/>
      </c>
      <c r="N150" s="4"/>
      <c r="O150" s="4"/>
      <c r="P150" s="4"/>
      <c r="Q150" s="6"/>
      <c r="R150" s="6"/>
      <c r="S150" s="5"/>
      <c r="T150" s="5"/>
      <c r="U150" s="5"/>
      <c r="V150" s="5"/>
      <c r="W150" s="5"/>
    </row>
    <row r="151" spans="1:23" x14ac:dyDescent="0.25">
      <c r="A151" s="4">
        <f t="shared" si="41"/>
        <v>139</v>
      </c>
      <c r="B151" s="1"/>
      <c r="C151" s="7"/>
      <c r="D151" s="8" t="str">
        <f t="shared" si="36"/>
        <v/>
      </c>
      <c r="E151" s="6" t="str">
        <f t="shared" si="37"/>
        <v xml:space="preserve">   ---</v>
      </c>
      <c r="F151" s="6" t="str">
        <f t="shared" si="38"/>
        <v xml:space="preserve">   ---</v>
      </c>
      <c r="G151" s="5" t="str">
        <f t="shared" si="39"/>
        <v/>
      </c>
      <c r="H151" s="6" t="str">
        <f t="shared" si="40"/>
        <v/>
      </c>
      <c r="I151" s="14" t="str">
        <f>IF(OR($B151="P",$B151="",$B151="AC",$B151="NT",$B151="Pc",$B151="CT",$B150="NT"),"   ---",(IF(AND(OR($B149="NT",$B149=""),$B152="CT",NOT($B150="Ac"),NOT($B151="NMe")),10^(VLOOKUP($B151,B!$C$5:$H$36,2,FALSE)+VLOOKUP($B150,B!$C$5:$H$36,3,FALSE)+B!$E$33+B!$D$34),(IF(AND(OR($B149="NT",$B149=""),NOT($B150="Ac")),10^(VLOOKUP($B151,B!$C$5:$H$36,2,FALSE)+VLOOKUP($B150,B!$C$5:$H$36,3,FALSE)+B!$E$33),(IF(AND($B152="CT",NOT($B151="NMe")),10^(VLOOKUP($B151,B!$C$5:$H$36,2,FALSE)+VLOOKUP($B150,B!$C$5:$H$36,3,FALSE)+B!$D$34),10^(VLOOKUP($B151,B!$C$5:$H$36,2,FALSE)+VLOOKUP($B150,B!$C$5:$H$36,3,FALSE)))))))))</f>
        <v xml:space="preserve">   ---</v>
      </c>
      <c r="J151" s="14" t="str">
        <f>IF(OR($B151="P",$B151="",$B151="AC",$B151="NT",$B151="Pc",$B151="CT",$B150="NT"),"   ---",(IF(AND(OR($B149="NT",$B149=""),$B152="CT",NOT($B150="Ac"),NOT($B151="NMe")),10^(VLOOKUP($B151,B!$C$5:$H$36,5,FALSE)+VLOOKUP($B150,B!$C$5:$H$36,6,FALSE)+B!$H$33+B!$G$34),(IF(AND(OR($B149="NT",$B149=""),NOT($B150="Ac")),10^(VLOOKUP($B151,B!$C$5:$H$36,5,FALSE)+VLOOKUP($B150,B!$C$5:$H$36,6,FALSE)+B!$H$33),(IF(AND($B152="CT",NOT($B151="NMe")),10^(VLOOKUP($B151,B!$C$5:$H$36,5,FALSE)+VLOOKUP($B150,B!$C$5:$H$36,6,FALSE)+B!$G$34),10^(VLOOKUP($B151,B!$C$5:$H$36,5,FALSE)+VLOOKUP($B150,B!$C$5:$H$36,6,FALSE)))))))))</f>
        <v xml:space="preserve">   ---</v>
      </c>
      <c r="K151" s="5" t="str">
        <f t="shared" si="42"/>
        <v/>
      </c>
      <c r="L151" s="5" t="str">
        <f t="shared" si="43"/>
        <v/>
      </c>
      <c r="M151" s="5" t="str">
        <f t="shared" si="44"/>
        <v/>
      </c>
      <c r="N151" s="4"/>
      <c r="O151" s="4"/>
      <c r="P151" s="4"/>
      <c r="Q151" s="4"/>
      <c r="R151" s="4"/>
      <c r="S151" s="4"/>
      <c r="T151" s="4"/>
      <c r="U151" s="4"/>
      <c r="V151" s="4"/>
      <c r="W151" s="4"/>
    </row>
    <row r="152" spans="1:23" x14ac:dyDescent="0.25">
      <c r="A152" s="4">
        <f t="shared" si="41"/>
        <v>140</v>
      </c>
      <c r="B152" s="1"/>
      <c r="C152" s="7"/>
      <c r="D152" s="8" t="str">
        <f t="shared" si="36"/>
        <v/>
      </c>
      <c r="E152" s="6" t="str">
        <f t="shared" si="37"/>
        <v xml:space="preserve">   ---</v>
      </c>
      <c r="F152" s="6" t="str">
        <f t="shared" si="38"/>
        <v xml:space="preserve">   ---</v>
      </c>
      <c r="G152" s="5" t="str">
        <f t="shared" si="39"/>
        <v/>
      </c>
      <c r="H152" s="6" t="str">
        <f t="shared" si="40"/>
        <v/>
      </c>
      <c r="I152" s="14" t="str">
        <f>IF(OR($B152="P",$B152="",$B152="AC",$B152="NT",$B152="Pc",$B152="CT",$B151="NT"),"   ---",(IF(AND(OR($B150="NT",$B150=""),$B153="CT",NOT($B151="Ac"),NOT($B152="NMe")),10^(VLOOKUP($B152,B!$C$5:$H$36,2,FALSE)+VLOOKUP($B151,B!$C$5:$H$36,3,FALSE)+B!$E$33+B!$D$34),(IF(AND(OR($B150="NT",$B150=""),NOT($B151="Ac")),10^(VLOOKUP($B152,B!$C$5:$H$36,2,FALSE)+VLOOKUP($B151,B!$C$5:$H$36,3,FALSE)+B!$E$33),(IF(AND($B153="CT",NOT($B152="NMe")),10^(VLOOKUP($B152,B!$C$5:$H$36,2,FALSE)+VLOOKUP($B151,B!$C$5:$H$36,3,FALSE)+B!$D$34),10^(VLOOKUP($B152,B!$C$5:$H$36,2,FALSE)+VLOOKUP($B151,B!$C$5:$H$36,3,FALSE)))))))))</f>
        <v xml:space="preserve">   ---</v>
      </c>
      <c r="J152" s="14" t="str">
        <f>IF(OR($B152="P",$B152="",$B152="AC",$B152="NT",$B152="Pc",$B152="CT",$B151="NT"),"   ---",(IF(AND(OR($B150="NT",$B150=""),$B153="CT",NOT($B151="Ac"),NOT($B152="NMe")),10^(VLOOKUP($B152,B!$C$5:$H$36,5,FALSE)+VLOOKUP($B151,B!$C$5:$H$36,6,FALSE)+B!$H$33+B!$G$34),(IF(AND(OR($B150="NT",$B150=""),NOT($B151="Ac")),10^(VLOOKUP($B152,B!$C$5:$H$36,5,FALSE)+VLOOKUP($B151,B!$C$5:$H$36,6,FALSE)+B!$H$33),(IF(AND($B153="CT",NOT($B152="NMe")),10^(VLOOKUP($B152,B!$C$5:$H$36,5,FALSE)+VLOOKUP($B151,B!$C$5:$H$36,6,FALSE)+B!$G$34),10^(VLOOKUP($B152,B!$C$5:$H$36,5,FALSE)+VLOOKUP($B151,B!$C$5:$H$36,6,FALSE)))))))))</f>
        <v xml:space="preserve">   ---</v>
      </c>
      <c r="K152" s="5" t="str">
        <f t="shared" si="42"/>
        <v/>
      </c>
      <c r="L152" s="5" t="str">
        <f t="shared" si="43"/>
        <v/>
      </c>
      <c r="M152" s="5" t="str">
        <f t="shared" si="44"/>
        <v/>
      </c>
      <c r="N152" s="4"/>
      <c r="O152" s="4"/>
      <c r="P152" s="4"/>
      <c r="Q152" s="4"/>
      <c r="R152" s="4"/>
      <c r="S152" s="4"/>
      <c r="T152" s="4"/>
      <c r="U152" s="4"/>
      <c r="V152" s="4"/>
      <c r="W152" s="4"/>
    </row>
    <row r="153" spans="1:23" x14ac:dyDescent="0.25">
      <c r="A153" s="4">
        <f t="shared" si="41"/>
        <v>141</v>
      </c>
      <c r="B153" s="1"/>
      <c r="C153" s="7"/>
      <c r="D153" s="8" t="str">
        <f t="shared" si="36"/>
        <v/>
      </c>
      <c r="E153" s="6" t="str">
        <f t="shared" si="37"/>
        <v xml:space="preserve">   ---</v>
      </c>
      <c r="F153" s="6" t="str">
        <f t="shared" si="38"/>
        <v xml:space="preserve">   ---</v>
      </c>
      <c r="G153" s="5" t="str">
        <f t="shared" si="39"/>
        <v/>
      </c>
      <c r="H153" s="6" t="str">
        <f t="shared" si="40"/>
        <v/>
      </c>
      <c r="I153" s="14" t="str">
        <f>IF(OR($B153="P",$B153="",$B153="AC",$B153="NT",$B153="Pc",$B153="CT",$B152="NT"),"   ---",(IF(AND(OR($B151="NT",$B151=""),$B154="CT",NOT($B152="Ac"),NOT($B153="NMe")),10^(VLOOKUP($B153,B!$C$5:$H$36,2,FALSE)+VLOOKUP($B152,B!$C$5:$H$36,3,FALSE)+B!$E$33+B!$D$34),(IF(AND(OR($B151="NT",$B151=""),NOT($B152="Ac")),10^(VLOOKUP($B153,B!$C$5:$H$36,2,FALSE)+VLOOKUP($B152,B!$C$5:$H$36,3,FALSE)+B!$E$33),(IF(AND($B154="CT",NOT($B153="NMe")),10^(VLOOKUP($B153,B!$C$5:$H$36,2,FALSE)+VLOOKUP($B152,B!$C$5:$H$36,3,FALSE)+B!$D$34),10^(VLOOKUP($B153,B!$C$5:$H$36,2,FALSE)+VLOOKUP($B152,B!$C$5:$H$36,3,FALSE)))))))))</f>
        <v xml:space="preserve">   ---</v>
      </c>
      <c r="J153" s="14" t="str">
        <f>IF(OR($B153="P",$B153="",$B153="AC",$B153="NT",$B153="Pc",$B153="CT",$B152="NT"),"   ---",(IF(AND(OR($B151="NT",$B151=""),$B154="CT",NOT($B152="Ac"),NOT($B153="NMe")),10^(VLOOKUP($B153,B!$C$5:$H$36,5,FALSE)+VLOOKUP($B152,B!$C$5:$H$36,6,FALSE)+B!$H$33+B!$G$34),(IF(AND(OR($B151="NT",$B151=""),NOT($B152="Ac")),10^(VLOOKUP($B153,B!$C$5:$H$36,5,FALSE)+VLOOKUP($B152,B!$C$5:$H$36,6,FALSE)+B!$H$33),(IF(AND($B154="CT",NOT($B153="NMe")),10^(VLOOKUP($B153,B!$C$5:$H$36,5,FALSE)+VLOOKUP($B152,B!$C$5:$H$36,6,FALSE)+B!$G$34),10^(VLOOKUP($B153,B!$C$5:$H$36,5,FALSE)+VLOOKUP($B152,B!$C$5:$H$36,6,FALSE)))))))))</f>
        <v xml:space="preserve">   ---</v>
      </c>
      <c r="K153" s="5" t="str">
        <f t="shared" si="42"/>
        <v/>
      </c>
      <c r="L153" s="5" t="str">
        <f t="shared" si="43"/>
        <v/>
      </c>
      <c r="M153" s="5" t="str">
        <f t="shared" si="44"/>
        <v/>
      </c>
      <c r="N153" s="4"/>
      <c r="O153" s="4"/>
      <c r="P153" s="4"/>
      <c r="Q153" s="4"/>
      <c r="R153" s="4"/>
      <c r="S153" s="4"/>
      <c r="T153" s="4"/>
      <c r="U153" s="4"/>
      <c r="V153" s="4"/>
      <c r="W153" s="4"/>
    </row>
    <row r="154" spans="1:23" x14ac:dyDescent="0.25">
      <c r="A154" s="4">
        <f t="shared" si="41"/>
        <v>142</v>
      </c>
      <c r="B154" s="1"/>
      <c r="C154" s="7"/>
      <c r="D154" s="8" t="str">
        <f t="shared" si="36"/>
        <v/>
      </c>
      <c r="E154" s="6" t="str">
        <f t="shared" si="37"/>
        <v xml:space="preserve">   ---</v>
      </c>
      <c r="F154" s="6" t="str">
        <f t="shared" si="38"/>
        <v xml:space="preserve">   ---</v>
      </c>
      <c r="G154" s="5" t="str">
        <f t="shared" si="39"/>
        <v/>
      </c>
      <c r="H154" s="6" t="str">
        <f t="shared" si="40"/>
        <v/>
      </c>
      <c r="I154" s="14" t="str">
        <f>IF(OR($B154="P",$B154="",$B154="AC",$B154="NT",$B154="Pc",$B154="CT",$B153="NT"),"   ---",(IF(AND(OR($B152="NT",$B152=""),$B155="CT",NOT($B153="Ac"),NOT($B154="NMe")),10^(VLOOKUP($B154,B!$C$5:$H$36,2,FALSE)+VLOOKUP($B153,B!$C$5:$H$36,3,FALSE)+B!$E$33+B!$D$34),(IF(AND(OR($B152="NT",$B152=""),NOT($B153="Ac")),10^(VLOOKUP($B154,B!$C$5:$H$36,2,FALSE)+VLOOKUP($B153,B!$C$5:$H$36,3,FALSE)+B!$E$33),(IF(AND($B155="CT",NOT($B154="NMe")),10^(VLOOKUP($B154,B!$C$5:$H$36,2,FALSE)+VLOOKUP($B153,B!$C$5:$H$36,3,FALSE)+B!$D$34),10^(VLOOKUP($B154,B!$C$5:$H$36,2,FALSE)+VLOOKUP($B153,B!$C$5:$H$36,3,FALSE)))))))))</f>
        <v xml:space="preserve">   ---</v>
      </c>
      <c r="J154" s="14" t="str">
        <f>IF(OR($B154="P",$B154="",$B154="AC",$B154="NT",$B154="Pc",$B154="CT",$B153="NT"),"   ---",(IF(AND(OR($B152="NT",$B152=""),$B155="CT",NOT($B153="Ac"),NOT($B154="NMe")),10^(VLOOKUP($B154,B!$C$5:$H$36,5,FALSE)+VLOOKUP($B153,B!$C$5:$H$36,6,FALSE)+B!$H$33+B!$G$34),(IF(AND(OR($B152="NT",$B152=""),NOT($B153="Ac")),10^(VLOOKUP($B154,B!$C$5:$H$36,5,FALSE)+VLOOKUP($B153,B!$C$5:$H$36,6,FALSE)+B!$H$33),(IF(AND($B155="CT",NOT($B154="NMe")),10^(VLOOKUP($B154,B!$C$5:$H$36,5,FALSE)+VLOOKUP($B153,B!$C$5:$H$36,6,FALSE)+B!$G$34),10^(VLOOKUP($B154,B!$C$5:$H$36,5,FALSE)+VLOOKUP($B153,B!$C$5:$H$36,6,FALSE)))))))))</f>
        <v xml:space="preserve">   ---</v>
      </c>
      <c r="K154" s="5" t="str">
        <f t="shared" si="42"/>
        <v/>
      </c>
      <c r="L154" s="5" t="str">
        <f t="shared" si="43"/>
        <v/>
      </c>
      <c r="M154" s="5" t="str">
        <f t="shared" si="44"/>
        <v/>
      </c>
      <c r="N154" s="4"/>
      <c r="O154" s="4"/>
      <c r="P154" s="4"/>
      <c r="Q154" s="4"/>
      <c r="R154" s="4"/>
      <c r="S154" s="4"/>
      <c r="T154" s="4"/>
      <c r="U154" s="4"/>
      <c r="V154" s="4"/>
      <c r="W154" s="4"/>
    </row>
    <row r="155" spans="1:23" x14ac:dyDescent="0.25">
      <c r="A155" s="4">
        <f t="shared" si="41"/>
        <v>143</v>
      </c>
      <c r="B155" s="1"/>
      <c r="C155" s="7"/>
      <c r="D155" s="8" t="str">
        <f t="shared" si="36"/>
        <v/>
      </c>
      <c r="E155" s="6" t="str">
        <f t="shared" si="37"/>
        <v xml:space="preserve">   ---</v>
      </c>
      <c r="F155" s="6" t="str">
        <f t="shared" si="38"/>
        <v xml:space="preserve">   ---</v>
      </c>
      <c r="G155" s="5" t="str">
        <f t="shared" si="39"/>
        <v/>
      </c>
      <c r="H155" s="6" t="str">
        <f t="shared" si="40"/>
        <v/>
      </c>
      <c r="I155" s="14" t="str">
        <f>IF(OR($B155="P",$B155="",$B155="AC",$B155="NT",$B155="Pc",$B155="CT",$B154="NT"),"   ---",(IF(AND(OR($B153="NT",$B153=""),$B156="CT",NOT($B154="Ac"),NOT($B155="NMe")),10^(VLOOKUP($B155,B!$C$5:$H$36,2,FALSE)+VLOOKUP($B154,B!$C$5:$H$36,3,FALSE)+B!$E$33+B!$D$34),(IF(AND(OR($B153="NT",$B153=""),NOT($B154="Ac")),10^(VLOOKUP($B155,B!$C$5:$H$36,2,FALSE)+VLOOKUP($B154,B!$C$5:$H$36,3,FALSE)+B!$E$33),(IF(AND($B156="CT",NOT($B155="NMe")),10^(VLOOKUP($B155,B!$C$5:$H$36,2,FALSE)+VLOOKUP($B154,B!$C$5:$H$36,3,FALSE)+B!$D$34),10^(VLOOKUP($B155,B!$C$5:$H$36,2,FALSE)+VLOOKUP($B154,B!$C$5:$H$36,3,FALSE)))))))))</f>
        <v xml:space="preserve">   ---</v>
      </c>
      <c r="J155" s="14" t="str">
        <f>IF(OR($B155="P",$B155="",$B155="AC",$B155="NT",$B155="Pc",$B155="CT",$B154="NT"),"   ---",(IF(AND(OR($B153="NT",$B153=""),$B156="CT",NOT($B154="Ac"),NOT($B155="NMe")),10^(VLOOKUP($B155,B!$C$5:$H$36,5,FALSE)+VLOOKUP($B154,B!$C$5:$H$36,6,FALSE)+B!$H$33+B!$G$34),(IF(AND(OR($B153="NT",$B153=""),NOT($B154="Ac")),10^(VLOOKUP($B155,B!$C$5:$H$36,5,FALSE)+VLOOKUP($B154,B!$C$5:$H$36,6,FALSE)+B!$H$33),(IF(AND($B156="CT",NOT($B155="NMe")),10^(VLOOKUP($B155,B!$C$5:$H$36,5,FALSE)+VLOOKUP($B154,B!$C$5:$H$36,6,FALSE)+B!$G$34),10^(VLOOKUP($B155,B!$C$5:$H$36,5,FALSE)+VLOOKUP($B154,B!$C$5:$H$36,6,FALSE)))))))))</f>
        <v xml:space="preserve">   ---</v>
      </c>
      <c r="K155" s="5" t="str">
        <f t="shared" si="42"/>
        <v/>
      </c>
      <c r="L155" s="5" t="str">
        <f t="shared" si="43"/>
        <v/>
      </c>
      <c r="M155" s="5" t="str">
        <f t="shared" si="44"/>
        <v/>
      </c>
      <c r="N155" s="4"/>
      <c r="O155" s="4"/>
      <c r="P155" s="4"/>
      <c r="Q155" s="4"/>
      <c r="R155" s="4"/>
      <c r="S155" s="4"/>
      <c r="T155" s="4"/>
      <c r="U155" s="4"/>
      <c r="V155" s="4"/>
      <c r="W155" s="4"/>
    </row>
    <row r="156" spans="1:23" x14ac:dyDescent="0.25">
      <c r="A156" s="4">
        <f t="shared" si="41"/>
        <v>144</v>
      </c>
      <c r="B156" s="1"/>
      <c r="C156" s="7"/>
      <c r="D156" s="8" t="str">
        <f t="shared" si="36"/>
        <v/>
      </c>
      <c r="E156" s="6" t="str">
        <f t="shared" si="37"/>
        <v xml:space="preserve">   ---</v>
      </c>
      <c r="F156" s="6" t="str">
        <f t="shared" si="38"/>
        <v xml:space="preserve">   ---</v>
      </c>
      <c r="G156" s="5" t="str">
        <f t="shared" si="39"/>
        <v/>
      </c>
      <c r="H156" s="6" t="str">
        <f t="shared" si="40"/>
        <v/>
      </c>
      <c r="I156" s="14" t="str">
        <f>IF(OR($B156="P",$B156="",$B156="AC",$B156="NT",$B156="Pc",$B156="CT",$B155="NT"),"   ---",(IF(AND(OR($B154="NT",$B154=""),$B157="CT",NOT($B155="Ac"),NOT($B156="NMe")),10^(VLOOKUP($B156,B!$C$5:$H$36,2,FALSE)+VLOOKUP($B155,B!$C$5:$H$36,3,FALSE)+B!$E$33+B!$D$34),(IF(AND(OR($B154="NT",$B154=""),NOT($B155="Ac")),10^(VLOOKUP($B156,B!$C$5:$H$36,2,FALSE)+VLOOKUP($B155,B!$C$5:$H$36,3,FALSE)+B!$E$33),(IF(AND($B157="CT",NOT($B156="NMe")),10^(VLOOKUP($B156,B!$C$5:$H$36,2,FALSE)+VLOOKUP($B155,B!$C$5:$H$36,3,FALSE)+B!$D$34),10^(VLOOKUP($B156,B!$C$5:$H$36,2,FALSE)+VLOOKUP($B155,B!$C$5:$H$36,3,FALSE)))))))))</f>
        <v xml:space="preserve">   ---</v>
      </c>
      <c r="J156" s="14" t="str">
        <f>IF(OR($B156="P",$B156="",$B156="AC",$B156="NT",$B156="Pc",$B156="CT",$B155="NT"),"   ---",(IF(AND(OR($B154="NT",$B154=""),$B157="CT",NOT($B155="Ac"),NOT($B156="NMe")),10^(VLOOKUP($B156,B!$C$5:$H$36,5,FALSE)+VLOOKUP($B155,B!$C$5:$H$36,6,FALSE)+B!$H$33+B!$G$34),(IF(AND(OR($B154="NT",$B154=""),NOT($B155="Ac")),10^(VLOOKUP($B156,B!$C$5:$H$36,5,FALSE)+VLOOKUP($B155,B!$C$5:$H$36,6,FALSE)+B!$H$33),(IF(AND($B157="CT",NOT($B156="NMe")),10^(VLOOKUP($B156,B!$C$5:$H$36,5,FALSE)+VLOOKUP($B155,B!$C$5:$H$36,6,FALSE)+B!$G$34),10^(VLOOKUP($B156,B!$C$5:$H$36,5,FALSE)+VLOOKUP($B155,B!$C$5:$H$36,6,FALSE)))))))))</f>
        <v xml:space="preserve">   ---</v>
      </c>
      <c r="K156" s="5" t="str">
        <f t="shared" si="42"/>
        <v/>
      </c>
      <c r="L156" s="5" t="str">
        <f t="shared" si="43"/>
        <v/>
      </c>
      <c r="M156" s="5" t="str">
        <f t="shared" si="44"/>
        <v/>
      </c>
      <c r="N156" s="4"/>
      <c r="O156" s="4"/>
      <c r="P156" s="4"/>
      <c r="Q156" s="4"/>
      <c r="R156" s="4"/>
      <c r="S156" s="4"/>
      <c r="T156" s="4"/>
      <c r="U156" s="4"/>
      <c r="V156" s="4"/>
      <c r="W156" s="4"/>
    </row>
    <row r="157" spans="1:23" x14ac:dyDescent="0.25">
      <c r="A157" s="4">
        <f t="shared" si="41"/>
        <v>145</v>
      </c>
      <c r="B157" s="1"/>
      <c r="C157" s="7"/>
      <c r="D157" s="8" t="str">
        <f t="shared" si="36"/>
        <v/>
      </c>
      <c r="E157" s="6" t="str">
        <f t="shared" si="37"/>
        <v xml:space="preserve">   ---</v>
      </c>
      <c r="F157" s="6" t="str">
        <f t="shared" si="38"/>
        <v xml:space="preserve">   ---</v>
      </c>
      <c r="G157" s="5" t="str">
        <f t="shared" si="39"/>
        <v/>
      </c>
      <c r="H157" s="6" t="str">
        <f t="shared" si="40"/>
        <v/>
      </c>
      <c r="I157" s="14" t="str">
        <f>IF(OR($B157="P",$B157="",$B157="AC",$B157="NT",$B157="Pc",$B157="CT",$B156="NT"),"   ---",(IF(AND(OR($B155="NT",$B155=""),$B158="CT",NOT($B156="Ac"),NOT($B157="NMe")),10^(VLOOKUP($B157,B!$C$5:$H$36,2,FALSE)+VLOOKUP($B156,B!$C$5:$H$36,3,FALSE)+B!$E$33+B!$D$34),(IF(AND(OR($B155="NT",$B155=""),NOT($B156="Ac")),10^(VLOOKUP($B157,B!$C$5:$H$36,2,FALSE)+VLOOKUP($B156,B!$C$5:$H$36,3,FALSE)+B!$E$33),(IF(AND($B158="CT",NOT($B157="NMe")),10^(VLOOKUP($B157,B!$C$5:$H$36,2,FALSE)+VLOOKUP($B156,B!$C$5:$H$36,3,FALSE)+B!$D$34),10^(VLOOKUP($B157,B!$C$5:$H$36,2,FALSE)+VLOOKUP($B156,B!$C$5:$H$36,3,FALSE)))))))))</f>
        <v xml:space="preserve">   ---</v>
      </c>
      <c r="J157" s="14" t="str">
        <f>IF(OR($B157="P",$B157="",$B157="AC",$B157="NT",$B157="Pc",$B157="CT",$B156="NT"),"   ---",(IF(AND(OR($B155="NT",$B155=""),$B158="CT",NOT($B156="Ac"),NOT($B157="NMe")),10^(VLOOKUP($B157,B!$C$5:$H$36,5,FALSE)+VLOOKUP($B156,B!$C$5:$H$36,6,FALSE)+B!$H$33+B!$G$34),(IF(AND(OR($B155="NT",$B155=""),NOT($B156="Ac")),10^(VLOOKUP($B157,B!$C$5:$H$36,5,FALSE)+VLOOKUP($B156,B!$C$5:$H$36,6,FALSE)+B!$H$33),(IF(AND($B158="CT",NOT($B157="NMe")),10^(VLOOKUP($B157,B!$C$5:$H$36,5,FALSE)+VLOOKUP($B156,B!$C$5:$H$36,6,FALSE)+B!$G$34),10^(VLOOKUP($B157,B!$C$5:$H$36,5,FALSE)+VLOOKUP($B156,B!$C$5:$H$36,6,FALSE)))))))))</f>
        <v xml:space="preserve">   ---</v>
      </c>
      <c r="K157" s="5" t="str">
        <f t="shared" si="42"/>
        <v/>
      </c>
      <c r="L157" s="5" t="str">
        <f t="shared" si="43"/>
        <v/>
      </c>
      <c r="M157" s="5" t="str">
        <f t="shared" si="44"/>
        <v/>
      </c>
      <c r="N157" s="4"/>
      <c r="O157" s="4"/>
      <c r="P157" s="4"/>
      <c r="Q157" s="4"/>
      <c r="R157" s="4"/>
      <c r="S157" s="4"/>
      <c r="T157" s="4"/>
      <c r="U157" s="4"/>
      <c r="V157" s="4"/>
      <c r="W157" s="4"/>
    </row>
    <row r="158" spans="1:23" x14ac:dyDescent="0.25">
      <c r="A158" s="4">
        <f t="shared" si="41"/>
        <v>146</v>
      </c>
      <c r="B158" s="1"/>
      <c r="C158" s="7"/>
      <c r="D158" s="8" t="str">
        <f t="shared" si="36"/>
        <v/>
      </c>
      <c r="E158" s="6" t="str">
        <f t="shared" si="37"/>
        <v xml:space="preserve">   ---</v>
      </c>
      <c r="F158" s="6" t="str">
        <f t="shared" si="38"/>
        <v xml:space="preserve">   ---</v>
      </c>
      <c r="G158" s="5" t="str">
        <f t="shared" si="39"/>
        <v/>
      </c>
      <c r="H158" s="6" t="str">
        <f t="shared" si="40"/>
        <v/>
      </c>
      <c r="I158" s="14" t="str">
        <f>IF(OR($B158="P",$B158="",$B158="AC",$B158="NT",$B158="Pc",$B158="CT",$B157="NT"),"   ---",(IF(AND(OR($B156="NT",$B156=""),$B159="CT",NOT($B157="Ac"),NOT($B158="NMe")),10^(VLOOKUP($B158,B!$C$5:$H$36,2,FALSE)+VLOOKUP($B157,B!$C$5:$H$36,3,FALSE)+B!$E$33+B!$D$34),(IF(AND(OR($B156="NT",$B156=""),NOT($B157="Ac")),10^(VLOOKUP($B158,B!$C$5:$H$36,2,FALSE)+VLOOKUP($B157,B!$C$5:$H$36,3,FALSE)+B!$E$33),(IF(AND($B159="CT",NOT($B158="NMe")),10^(VLOOKUP($B158,B!$C$5:$H$36,2,FALSE)+VLOOKUP($B157,B!$C$5:$H$36,3,FALSE)+B!$D$34),10^(VLOOKUP($B158,B!$C$5:$H$36,2,FALSE)+VLOOKUP($B157,B!$C$5:$H$36,3,FALSE)))))))))</f>
        <v xml:space="preserve">   ---</v>
      </c>
      <c r="J158" s="14" t="str">
        <f>IF(OR($B158="P",$B158="",$B158="AC",$B158="NT",$B158="Pc",$B158="CT",$B157="NT"),"   ---",(IF(AND(OR($B156="NT",$B156=""),$B159="CT",NOT($B157="Ac"),NOT($B158="NMe")),10^(VLOOKUP($B158,B!$C$5:$H$36,5,FALSE)+VLOOKUP($B157,B!$C$5:$H$36,6,FALSE)+B!$H$33+B!$G$34),(IF(AND(OR($B156="NT",$B156=""),NOT($B157="Ac")),10^(VLOOKUP($B158,B!$C$5:$H$36,5,FALSE)+VLOOKUP($B157,B!$C$5:$H$36,6,FALSE)+B!$H$33),(IF(AND($B159="CT",NOT($B158="NMe")),10^(VLOOKUP($B158,B!$C$5:$H$36,5,FALSE)+VLOOKUP($B157,B!$C$5:$H$36,6,FALSE)+B!$G$34),10^(VLOOKUP($B158,B!$C$5:$H$36,5,FALSE)+VLOOKUP($B157,B!$C$5:$H$36,6,FALSE)))))))))</f>
        <v xml:space="preserve">   ---</v>
      </c>
      <c r="K158" s="5" t="str">
        <f t="shared" si="42"/>
        <v/>
      </c>
      <c r="L158" s="5" t="str">
        <f t="shared" si="43"/>
        <v/>
      </c>
      <c r="M158" s="5" t="str">
        <f t="shared" si="44"/>
        <v/>
      </c>
      <c r="N158" s="4"/>
      <c r="O158" s="4"/>
      <c r="P158" s="4"/>
      <c r="Q158" s="4"/>
      <c r="R158" s="4"/>
      <c r="S158" s="4"/>
      <c r="T158" s="4"/>
      <c r="U158" s="4"/>
      <c r="V158" s="4"/>
      <c r="W158" s="4"/>
    </row>
    <row r="159" spans="1:23" x14ac:dyDescent="0.25">
      <c r="A159" s="4">
        <f t="shared" si="41"/>
        <v>147</v>
      </c>
      <c r="B159" s="1"/>
      <c r="C159" s="7"/>
      <c r="D159" s="8" t="str">
        <f t="shared" si="36"/>
        <v/>
      </c>
      <c r="E159" s="6" t="str">
        <f t="shared" si="37"/>
        <v xml:space="preserve">   ---</v>
      </c>
      <c r="F159" s="6" t="str">
        <f t="shared" si="38"/>
        <v xml:space="preserve">   ---</v>
      </c>
      <c r="G159" s="5" t="str">
        <f t="shared" si="39"/>
        <v/>
      </c>
      <c r="H159" s="6" t="str">
        <f t="shared" si="40"/>
        <v/>
      </c>
      <c r="I159" s="14" t="str">
        <f>IF(OR($B159="P",$B159="",$B159="AC",$B159="NT",$B159="Pc",$B159="CT",$B158="NT"),"   ---",(IF(AND(OR($B157="NT",$B157=""),$B160="CT",NOT($B158="Ac"),NOT($B159="NMe")),10^(VLOOKUP($B159,B!$C$5:$H$36,2,FALSE)+VLOOKUP($B158,B!$C$5:$H$36,3,FALSE)+B!$E$33+B!$D$34),(IF(AND(OR($B157="NT",$B157=""),NOT($B158="Ac")),10^(VLOOKUP($B159,B!$C$5:$H$36,2,FALSE)+VLOOKUP($B158,B!$C$5:$H$36,3,FALSE)+B!$E$33),(IF(AND($B160="CT",NOT($B159="NMe")),10^(VLOOKUP($B159,B!$C$5:$H$36,2,FALSE)+VLOOKUP($B158,B!$C$5:$H$36,3,FALSE)+B!$D$34),10^(VLOOKUP($B159,B!$C$5:$H$36,2,FALSE)+VLOOKUP($B158,B!$C$5:$H$36,3,FALSE)))))))))</f>
        <v xml:space="preserve">   ---</v>
      </c>
      <c r="J159" s="14" t="str">
        <f>IF(OR($B159="P",$B159="",$B159="AC",$B159="NT",$B159="Pc",$B159="CT",$B158="NT"),"   ---",(IF(AND(OR($B157="NT",$B157=""),$B160="CT",NOT($B158="Ac"),NOT($B159="NMe")),10^(VLOOKUP($B159,B!$C$5:$H$36,5,FALSE)+VLOOKUP($B158,B!$C$5:$H$36,6,FALSE)+B!$H$33+B!$G$34),(IF(AND(OR($B157="NT",$B157=""),NOT($B158="Ac")),10^(VLOOKUP($B159,B!$C$5:$H$36,5,FALSE)+VLOOKUP($B158,B!$C$5:$H$36,6,FALSE)+B!$H$33),(IF(AND($B160="CT",NOT($B159="NMe")),10^(VLOOKUP($B159,B!$C$5:$H$36,5,FALSE)+VLOOKUP($B158,B!$C$5:$H$36,6,FALSE)+B!$G$34),10^(VLOOKUP($B159,B!$C$5:$H$36,5,FALSE)+VLOOKUP($B158,B!$C$5:$H$36,6,FALSE)))))))))</f>
        <v xml:space="preserve">   ---</v>
      </c>
      <c r="K159" s="5" t="str">
        <f t="shared" si="42"/>
        <v/>
      </c>
      <c r="L159" s="5" t="str">
        <f t="shared" si="43"/>
        <v/>
      </c>
      <c r="M159" s="5" t="str">
        <f t="shared" si="44"/>
        <v/>
      </c>
      <c r="N159" s="4"/>
      <c r="O159" s="4"/>
      <c r="P159" s="4"/>
      <c r="Q159" s="4"/>
      <c r="R159" s="4"/>
      <c r="S159" s="4"/>
      <c r="T159" s="4"/>
      <c r="U159" s="4"/>
      <c r="V159" s="4"/>
      <c r="W159" s="4"/>
    </row>
    <row r="160" spans="1:23" x14ac:dyDescent="0.25">
      <c r="A160" s="4">
        <f t="shared" si="41"/>
        <v>148</v>
      </c>
      <c r="B160" s="1"/>
      <c r="C160" s="7"/>
      <c r="D160" s="8" t="str">
        <f t="shared" si="36"/>
        <v/>
      </c>
      <c r="E160" s="6" t="str">
        <f t="shared" si="37"/>
        <v xml:space="preserve">   ---</v>
      </c>
      <c r="F160" s="6" t="str">
        <f t="shared" si="38"/>
        <v xml:space="preserve">   ---</v>
      </c>
      <c r="G160" s="5" t="str">
        <f t="shared" si="39"/>
        <v/>
      </c>
      <c r="H160" s="6" t="str">
        <f t="shared" si="40"/>
        <v/>
      </c>
      <c r="I160" s="14" t="str">
        <f>IF(OR($B160="P",$B160="",$B160="AC",$B160="NT",$B160="Pc",$B160="CT",$B159="NT"),"   ---",(IF(AND(OR($B158="NT",$B158=""),$B161="CT",NOT($B159="Ac"),NOT($B160="NMe")),10^(VLOOKUP($B160,B!$C$5:$H$36,2,FALSE)+VLOOKUP($B159,B!$C$5:$H$36,3,FALSE)+B!$E$33+B!$D$34),(IF(AND(OR($B158="NT",$B158=""),NOT($B159="Ac")),10^(VLOOKUP($B160,B!$C$5:$H$36,2,FALSE)+VLOOKUP($B159,B!$C$5:$H$36,3,FALSE)+B!$E$33),(IF(AND($B161="CT",NOT($B160="NMe")),10^(VLOOKUP($B160,B!$C$5:$H$36,2,FALSE)+VLOOKUP($B159,B!$C$5:$H$36,3,FALSE)+B!$D$34),10^(VLOOKUP($B160,B!$C$5:$H$36,2,FALSE)+VLOOKUP($B159,B!$C$5:$H$36,3,FALSE)))))))))</f>
        <v xml:space="preserve">   ---</v>
      </c>
      <c r="J160" s="14" t="str">
        <f>IF(OR($B160="P",$B160="",$B160="AC",$B160="NT",$B160="Pc",$B160="CT",$B159="NT"),"   ---",(IF(AND(OR($B158="NT",$B158=""),$B161="CT",NOT($B159="Ac"),NOT($B160="NMe")),10^(VLOOKUP($B160,B!$C$5:$H$36,5,FALSE)+VLOOKUP($B159,B!$C$5:$H$36,6,FALSE)+B!$H$33+B!$G$34),(IF(AND(OR($B158="NT",$B158=""),NOT($B159="Ac")),10^(VLOOKUP($B160,B!$C$5:$H$36,5,FALSE)+VLOOKUP($B159,B!$C$5:$H$36,6,FALSE)+B!$H$33),(IF(AND($B161="CT",NOT($B160="NMe")),10^(VLOOKUP($B160,B!$C$5:$H$36,5,FALSE)+VLOOKUP($B159,B!$C$5:$H$36,6,FALSE)+B!$G$34),10^(VLOOKUP($B160,B!$C$5:$H$36,5,FALSE)+VLOOKUP($B159,B!$C$5:$H$36,6,FALSE)))))))))</f>
        <v xml:space="preserve">   ---</v>
      </c>
      <c r="K160" s="5" t="str">
        <f t="shared" si="42"/>
        <v/>
      </c>
      <c r="L160" s="5" t="str">
        <f t="shared" si="43"/>
        <v/>
      </c>
      <c r="M160" s="5" t="str">
        <f t="shared" si="44"/>
        <v/>
      </c>
      <c r="N160" s="4"/>
      <c r="O160" s="4"/>
      <c r="P160" s="4"/>
      <c r="Q160" s="4"/>
      <c r="R160" s="4"/>
      <c r="S160" s="4"/>
      <c r="T160" s="4"/>
      <c r="U160" s="4"/>
      <c r="V160" s="4"/>
      <c r="W160" s="4"/>
    </row>
    <row r="161" spans="1:13" x14ac:dyDescent="0.25">
      <c r="A161" s="4">
        <f t="shared" si="41"/>
        <v>149</v>
      </c>
      <c r="B161" s="1"/>
      <c r="C161" s="7"/>
      <c r="D161" s="8" t="str">
        <f t="shared" si="36"/>
        <v/>
      </c>
      <c r="E161" s="6" t="str">
        <f t="shared" si="37"/>
        <v xml:space="preserve">   ---</v>
      </c>
      <c r="F161" s="6" t="str">
        <f t="shared" si="38"/>
        <v xml:space="preserve">   ---</v>
      </c>
      <c r="G161" s="5" t="str">
        <f t="shared" si="39"/>
        <v/>
      </c>
      <c r="H161" s="6" t="str">
        <f t="shared" si="40"/>
        <v/>
      </c>
      <c r="I161" s="14" t="str">
        <f>IF(OR($B161="P",$B161="",$B161="AC",$B161="NT",$B161="Pc",$B161="CT",$B160="NT"),"   ---",(IF(AND(OR($B159="NT",$B159=""),$B162="CT",NOT($B160="Ac"),NOT($B161="NMe")),10^(VLOOKUP($B161,B!$C$5:$H$36,2,FALSE)+VLOOKUP($B160,B!$C$5:$H$36,3,FALSE)+B!$E$33+B!$D$34),(IF(AND(OR($B159="NT",$B159=""),NOT($B160="Ac")),10^(VLOOKUP($B161,B!$C$5:$H$36,2,FALSE)+VLOOKUP($B160,B!$C$5:$H$36,3,FALSE)+B!$E$33),(IF(AND($B162="CT",NOT($B161="NMe")),10^(VLOOKUP($B161,B!$C$5:$H$36,2,FALSE)+VLOOKUP($B160,B!$C$5:$H$36,3,FALSE)+B!$D$34),10^(VLOOKUP($B161,B!$C$5:$H$36,2,FALSE)+VLOOKUP($B160,B!$C$5:$H$36,3,FALSE)))))))))</f>
        <v xml:space="preserve">   ---</v>
      </c>
      <c r="J161" s="14" t="str">
        <f>IF(OR($B161="P",$B161="",$B161="AC",$B161="NT",$B161="Pc",$B161="CT",$B160="NT"),"   ---",(IF(AND(OR($B159="NT",$B159=""),$B162="CT",NOT($B160="Ac"),NOT($B161="NMe")),10^(VLOOKUP($B161,B!$C$5:$H$36,5,FALSE)+VLOOKUP($B160,B!$C$5:$H$36,6,FALSE)+B!$H$33+B!$G$34),(IF(AND(OR($B159="NT",$B159=""),NOT($B160="Ac")),10^(VLOOKUP($B161,B!$C$5:$H$36,5,FALSE)+VLOOKUP($B160,B!$C$5:$H$36,6,FALSE)+B!$H$33),(IF(AND($B162="CT",NOT($B161="NMe")),10^(VLOOKUP($B161,B!$C$5:$H$36,5,FALSE)+VLOOKUP($B160,B!$C$5:$H$36,6,FALSE)+B!$G$34),10^(VLOOKUP($B161,B!$C$5:$H$36,5,FALSE)+VLOOKUP($B160,B!$C$5:$H$36,6,FALSE)))))))))</f>
        <v xml:space="preserve">   ---</v>
      </c>
      <c r="K161" s="5" t="str">
        <f t="shared" si="42"/>
        <v/>
      </c>
      <c r="L161" s="5" t="str">
        <f t="shared" si="43"/>
        <v/>
      </c>
      <c r="M161" s="5" t="str">
        <f t="shared" si="44"/>
        <v/>
      </c>
    </row>
    <row r="162" spans="1:13" x14ac:dyDescent="0.25">
      <c r="A162" s="4">
        <f t="shared" si="41"/>
        <v>150</v>
      </c>
      <c r="B162" s="1"/>
      <c r="C162" s="7"/>
      <c r="D162" s="8" t="str">
        <f t="shared" si="36"/>
        <v/>
      </c>
      <c r="E162" s="6" t="str">
        <f t="shared" si="37"/>
        <v xml:space="preserve">   ---</v>
      </c>
      <c r="F162" s="6" t="str">
        <f t="shared" si="38"/>
        <v xml:space="preserve">   ---</v>
      </c>
      <c r="G162" s="5" t="str">
        <f t="shared" si="39"/>
        <v/>
      </c>
      <c r="H162" s="6" t="str">
        <f t="shared" si="40"/>
        <v/>
      </c>
      <c r="I162" s="14" t="str">
        <f>IF(OR($B162="P",$B162="",$B162="AC",$B162="NT",$B162="Pc",$B162="CT",$B161="NT"),"   ---",(IF(AND(OR($B160="NT",$B160=""),$B163="CT",NOT($B161="Ac"),NOT($B162="NMe")),10^(VLOOKUP($B162,B!$C$5:$H$36,2,FALSE)+VLOOKUP($B161,B!$C$5:$H$36,3,FALSE)+B!$E$33+B!$D$34),(IF(AND(OR($B160="NT",$B160=""),NOT($B161="Ac")),10^(VLOOKUP($B162,B!$C$5:$H$36,2,FALSE)+VLOOKUP($B161,B!$C$5:$H$36,3,FALSE)+B!$E$33),(IF(AND($B163="CT",NOT($B162="NMe")),10^(VLOOKUP($B162,B!$C$5:$H$36,2,FALSE)+VLOOKUP($B161,B!$C$5:$H$36,3,FALSE)+B!$D$34),10^(VLOOKUP($B162,B!$C$5:$H$36,2,FALSE)+VLOOKUP($B161,B!$C$5:$H$36,3,FALSE)))))))))</f>
        <v xml:space="preserve">   ---</v>
      </c>
      <c r="J162" s="14" t="str">
        <f>IF(OR($B162="P",$B162="",$B162="AC",$B162="NT",$B162="Pc",$B162="CT",$B161="NT"),"   ---",(IF(AND(OR($B160="NT",$B160=""),$B163="CT",NOT($B161="Ac"),NOT($B162="NMe")),10^(VLOOKUP($B162,B!$C$5:$H$36,5,FALSE)+VLOOKUP($B161,B!$C$5:$H$36,6,FALSE)+B!$H$33+B!$G$34),(IF(AND(OR($B160="NT",$B160=""),NOT($B161="Ac")),10^(VLOOKUP($B162,B!$C$5:$H$36,5,FALSE)+VLOOKUP($B161,B!$C$5:$H$36,6,FALSE)+B!$H$33),(IF(AND($B163="CT",NOT($B162="NMe")),10^(VLOOKUP($B162,B!$C$5:$H$36,5,FALSE)+VLOOKUP($B161,B!$C$5:$H$36,6,FALSE)+B!$G$34),10^(VLOOKUP($B162,B!$C$5:$H$36,5,FALSE)+VLOOKUP($B161,B!$C$5:$H$36,6,FALSE)))))))))</f>
        <v xml:space="preserve">   ---</v>
      </c>
      <c r="K162" s="5" t="str">
        <f t="shared" si="42"/>
        <v/>
      </c>
      <c r="L162" s="5" t="str">
        <f t="shared" si="43"/>
        <v/>
      </c>
      <c r="M162" s="5" t="str">
        <f t="shared" si="44"/>
        <v/>
      </c>
    </row>
    <row r="163" spans="1:13" x14ac:dyDescent="0.25">
      <c r="A163" s="4">
        <f t="shared" si="41"/>
        <v>151</v>
      </c>
      <c r="B163" s="1"/>
      <c r="C163" s="7"/>
      <c r="D163" s="8" t="str">
        <f t="shared" si="36"/>
        <v/>
      </c>
      <c r="E163" s="6" t="str">
        <f t="shared" si="37"/>
        <v xml:space="preserve">   ---</v>
      </c>
      <c r="F163" s="6" t="str">
        <f t="shared" si="38"/>
        <v xml:space="preserve">   ---</v>
      </c>
      <c r="G163" s="5" t="str">
        <f t="shared" si="39"/>
        <v/>
      </c>
      <c r="H163" s="6" t="str">
        <f t="shared" si="40"/>
        <v/>
      </c>
      <c r="I163" s="14" t="str">
        <f>IF(OR($B163="P",$B163="",$B163="AC",$B163="NT",$B163="Pc",$B163="CT",$B162="NT"),"   ---",(IF(AND(OR($B161="NT",$B161=""),$B164="CT",NOT($B162="Ac"),NOT($B163="NMe")),10^(VLOOKUP($B163,B!$C$5:$H$36,2,FALSE)+VLOOKUP($B162,B!$C$5:$H$36,3,FALSE)+B!$E$33+B!$D$34),(IF(AND(OR($B161="NT",$B161=""),NOT($B162="Ac")),10^(VLOOKUP($B163,B!$C$5:$H$36,2,FALSE)+VLOOKUP($B162,B!$C$5:$H$36,3,FALSE)+B!$E$33),(IF(AND($B164="CT",NOT($B163="NMe")),10^(VLOOKUP($B163,B!$C$5:$H$36,2,FALSE)+VLOOKUP($B162,B!$C$5:$H$36,3,FALSE)+B!$D$34),10^(VLOOKUP($B163,B!$C$5:$H$36,2,FALSE)+VLOOKUP($B162,B!$C$5:$H$36,3,FALSE)))))))))</f>
        <v xml:space="preserve">   ---</v>
      </c>
      <c r="J163" s="14" t="str">
        <f>IF(OR($B163="P",$B163="",$B163="AC",$B163="NT",$B163="Pc",$B163="CT",$B162="NT"),"   ---",(IF(AND(OR($B161="NT",$B161=""),$B164="CT",NOT($B162="Ac"),NOT($B163="NMe")),10^(VLOOKUP($B163,B!$C$5:$H$36,5,FALSE)+VLOOKUP($B162,B!$C$5:$H$36,6,FALSE)+B!$H$33+B!$G$34),(IF(AND(OR($B161="NT",$B161=""),NOT($B162="Ac")),10^(VLOOKUP($B163,B!$C$5:$H$36,5,FALSE)+VLOOKUP($B162,B!$C$5:$H$36,6,FALSE)+B!$H$33),(IF(AND($B164="CT",NOT($B163="NMe")),10^(VLOOKUP($B163,B!$C$5:$H$36,5,FALSE)+VLOOKUP($B162,B!$C$5:$H$36,6,FALSE)+B!$G$34),10^(VLOOKUP($B163,B!$C$5:$H$36,5,FALSE)+VLOOKUP($B162,B!$C$5:$H$36,6,FALSE)))))))))</f>
        <v xml:space="preserve">   ---</v>
      </c>
      <c r="K163" s="5" t="str">
        <f t="shared" si="42"/>
        <v/>
      </c>
      <c r="L163" s="5" t="str">
        <f t="shared" ref="L163:L226" si="45">IF(OR($B163="",$B163="CT"),"",$J163*$Q$14*$H$3*Q$9)</f>
        <v/>
      </c>
      <c r="M163" s="5" t="str">
        <f t="shared" si="44"/>
        <v/>
      </c>
    </row>
    <row r="164" spans="1:13" x14ac:dyDescent="0.25">
      <c r="A164" s="4">
        <f t="shared" si="41"/>
        <v>152</v>
      </c>
      <c r="B164" s="1"/>
      <c r="C164" s="7"/>
      <c r="D164" s="8" t="str">
        <f t="shared" si="36"/>
        <v/>
      </c>
      <c r="E164" s="6" t="str">
        <f t="shared" si="37"/>
        <v xml:space="preserve">   ---</v>
      </c>
      <c r="F164" s="6" t="str">
        <f t="shared" si="38"/>
        <v xml:space="preserve">   ---</v>
      </c>
      <c r="G164" s="5" t="str">
        <f t="shared" si="39"/>
        <v/>
      </c>
      <c r="H164" s="6" t="str">
        <f t="shared" si="40"/>
        <v/>
      </c>
      <c r="I164" s="14" t="str">
        <f>IF(OR($B164="P",$B164="",$B164="AC",$B164="NT",$B164="Pc",$B164="CT",$B163="NT"),"   ---",(IF(AND(OR($B162="NT",$B162=""),$B165="CT",NOT($B163="Ac"),NOT($B164="NMe")),10^(VLOOKUP($B164,B!$C$5:$H$36,2,FALSE)+VLOOKUP($B163,B!$C$5:$H$36,3,FALSE)+B!$E$33+B!$D$34),(IF(AND(OR($B162="NT",$B162=""),NOT($B163="Ac")),10^(VLOOKUP($B164,B!$C$5:$H$36,2,FALSE)+VLOOKUP($B163,B!$C$5:$H$36,3,FALSE)+B!$E$33),(IF(AND($B165="CT",NOT($B164="NMe")),10^(VLOOKUP($B164,B!$C$5:$H$36,2,FALSE)+VLOOKUP($B163,B!$C$5:$H$36,3,FALSE)+B!$D$34),10^(VLOOKUP($B164,B!$C$5:$H$36,2,FALSE)+VLOOKUP($B163,B!$C$5:$H$36,3,FALSE)))))))))</f>
        <v xml:space="preserve">   ---</v>
      </c>
      <c r="J164" s="14" t="str">
        <f>IF(OR($B164="P",$B164="",$B164="AC",$B164="NT",$B164="Pc",$B164="CT",$B163="NT"),"   ---",(IF(AND(OR($B162="NT",$B162=""),$B165="CT",NOT($B163="Ac"),NOT($B164="NMe")),10^(VLOOKUP($B164,B!$C$5:$H$36,5,FALSE)+VLOOKUP($B163,B!$C$5:$H$36,6,FALSE)+B!$H$33+B!$G$34),(IF(AND(OR($B162="NT",$B162=""),NOT($B163="Ac")),10^(VLOOKUP($B164,B!$C$5:$H$36,5,FALSE)+VLOOKUP($B163,B!$C$5:$H$36,6,FALSE)+B!$H$33),(IF(AND($B165="CT",NOT($B164="NMe")),10^(VLOOKUP($B164,B!$C$5:$H$36,5,FALSE)+VLOOKUP($B163,B!$C$5:$H$36,6,FALSE)+B!$G$34),10^(VLOOKUP($B164,B!$C$5:$H$36,5,FALSE)+VLOOKUP($B163,B!$C$5:$H$36,6,FALSE)))))))))</f>
        <v xml:space="preserve">   ---</v>
      </c>
      <c r="K164" s="5" t="str">
        <f t="shared" si="42"/>
        <v/>
      </c>
      <c r="L164" s="5" t="str">
        <f t="shared" si="45"/>
        <v/>
      </c>
      <c r="M164" s="5" t="str">
        <f t="shared" si="44"/>
        <v/>
      </c>
    </row>
    <row r="165" spans="1:13" x14ac:dyDescent="0.25">
      <c r="A165" s="4">
        <f t="shared" si="41"/>
        <v>153</v>
      </c>
      <c r="B165" s="1"/>
      <c r="C165" s="7"/>
      <c r="D165" s="8" t="str">
        <f t="shared" si="36"/>
        <v/>
      </c>
      <c r="E165" s="6" t="str">
        <f t="shared" si="37"/>
        <v xml:space="preserve">   ---</v>
      </c>
      <c r="F165" s="6" t="str">
        <f t="shared" si="38"/>
        <v xml:space="preserve">   ---</v>
      </c>
      <c r="G165" s="5" t="str">
        <f t="shared" si="39"/>
        <v/>
      </c>
      <c r="H165" s="6" t="str">
        <f t="shared" si="40"/>
        <v/>
      </c>
      <c r="I165" s="14" t="str">
        <f>IF(OR($B165="P",$B165="",$B165="AC",$B165="NT",$B165="Pc",$B165="CT",$B164="NT"),"   ---",(IF(AND(OR($B163="NT",$B163=""),$B166="CT",NOT($B164="Ac"),NOT($B165="NMe")),10^(VLOOKUP($B165,B!$C$5:$H$36,2,FALSE)+VLOOKUP($B164,B!$C$5:$H$36,3,FALSE)+B!$E$33+B!$D$34),(IF(AND(OR($B163="NT",$B163=""),NOT($B164="Ac")),10^(VLOOKUP($B165,B!$C$5:$H$36,2,FALSE)+VLOOKUP($B164,B!$C$5:$H$36,3,FALSE)+B!$E$33),(IF(AND($B166="CT",NOT($B165="NMe")),10^(VLOOKUP($B165,B!$C$5:$H$36,2,FALSE)+VLOOKUP($B164,B!$C$5:$H$36,3,FALSE)+B!$D$34),10^(VLOOKUP($B165,B!$C$5:$H$36,2,FALSE)+VLOOKUP($B164,B!$C$5:$H$36,3,FALSE)))))))))</f>
        <v xml:space="preserve">   ---</v>
      </c>
      <c r="J165" s="14" t="str">
        <f>IF(OR($B165="P",$B165="",$B165="AC",$B165="NT",$B165="Pc",$B165="CT",$B164="NT"),"   ---",(IF(AND(OR($B163="NT",$B163=""),$B166="CT",NOT($B164="Ac"),NOT($B165="NMe")),10^(VLOOKUP($B165,B!$C$5:$H$36,5,FALSE)+VLOOKUP($B164,B!$C$5:$H$36,6,FALSE)+B!$H$33+B!$G$34),(IF(AND(OR($B163="NT",$B163=""),NOT($B164="Ac")),10^(VLOOKUP($B165,B!$C$5:$H$36,5,FALSE)+VLOOKUP($B164,B!$C$5:$H$36,6,FALSE)+B!$H$33),(IF(AND($B166="CT",NOT($B165="NMe")),10^(VLOOKUP($B165,B!$C$5:$H$36,5,FALSE)+VLOOKUP($B164,B!$C$5:$H$36,6,FALSE)+B!$G$34),10^(VLOOKUP($B165,B!$C$5:$H$36,5,FALSE)+VLOOKUP($B164,B!$C$5:$H$36,6,FALSE)))))))))</f>
        <v xml:space="preserve">   ---</v>
      </c>
      <c r="K165" s="5" t="str">
        <f t="shared" si="42"/>
        <v/>
      </c>
      <c r="L165" s="5" t="str">
        <f t="shared" si="45"/>
        <v/>
      </c>
      <c r="M165" s="5" t="str">
        <f t="shared" si="44"/>
        <v/>
      </c>
    </row>
    <row r="166" spans="1:13" x14ac:dyDescent="0.25">
      <c r="A166" s="4">
        <f t="shared" si="41"/>
        <v>154</v>
      </c>
      <c r="B166" s="1"/>
      <c r="C166" s="7"/>
      <c r="D166" s="8" t="str">
        <f t="shared" si="36"/>
        <v/>
      </c>
      <c r="E166" s="6" t="str">
        <f t="shared" si="37"/>
        <v xml:space="preserve">   ---</v>
      </c>
      <c r="F166" s="6" t="str">
        <f t="shared" si="38"/>
        <v xml:space="preserve">   ---</v>
      </c>
      <c r="G166" s="5" t="str">
        <f t="shared" si="39"/>
        <v/>
      </c>
      <c r="H166" s="6" t="str">
        <f t="shared" si="40"/>
        <v/>
      </c>
      <c r="I166" s="14" t="str">
        <f>IF(OR($B166="P",$B166="",$B166="AC",$B166="NT",$B166="Pc",$B166="CT",$B165="NT"),"   ---",(IF(AND(OR($B164="NT",$B164=""),$B167="CT",NOT($B165="Ac"),NOT($B166="NMe")),10^(VLOOKUP($B166,B!$C$5:$H$36,2,FALSE)+VLOOKUP($B165,B!$C$5:$H$36,3,FALSE)+B!$E$33+B!$D$34),(IF(AND(OR($B164="NT",$B164=""),NOT($B165="Ac")),10^(VLOOKUP($B166,B!$C$5:$H$36,2,FALSE)+VLOOKUP($B165,B!$C$5:$H$36,3,FALSE)+B!$E$33),(IF(AND($B167="CT",NOT($B166="NMe")),10^(VLOOKUP($B166,B!$C$5:$H$36,2,FALSE)+VLOOKUP($B165,B!$C$5:$H$36,3,FALSE)+B!$D$34),10^(VLOOKUP($B166,B!$C$5:$H$36,2,FALSE)+VLOOKUP($B165,B!$C$5:$H$36,3,FALSE)))))))))</f>
        <v xml:space="preserve">   ---</v>
      </c>
      <c r="J166" s="14" t="str">
        <f>IF(OR($B166="P",$B166="",$B166="AC",$B166="NT",$B166="Pc",$B166="CT",$B165="NT"),"   ---",(IF(AND(OR($B164="NT",$B164=""),$B167="CT",NOT($B165="Ac"),NOT($B166="NMe")),10^(VLOOKUP($B166,B!$C$5:$H$36,5,FALSE)+VLOOKUP($B165,B!$C$5:$H$36,6,FALSE)+B!$H$33+B!$G$34),(IF(AND(OR($B164="NT",$B164=""),NOT($B165="Ac")),10^(VLOOKUP($B166,B!$C$5:$H$36,5,FALSE)+VLOOKUP($B165,B!$C$5:$H$36,6,FALSE)+B!$H$33),(IF(AND($B167="CT",NOT($B166="NMe")),10^(VLOOKUP($B166,B!$C$5:$H$36,5,FALSE)+VLOOKUP($B165,B!$C$5:$H$36,6,FALSE)+B!$G$34),10^(VLOOKUP($B166,B!$C$5:$H$36,5,FALSE)+VLOOKUP($B165,B!$C$5:$H$36,6,FALSE)))))))))</f>
        <v xml:space="preserve">   ---</v>
      </c>
      <c r="K166" s="5" t="str">
        <f t="shared" si="42"/>
        <v/>
      </c>
      <c r="L166" s="5" t="str">
        <f t="shared" si="45"/>
        <v/>
      </c>
      <c r="M166" s="5" t="str">
        <f t="shared" si="44"/>
        <v/>
      </c>
    </row>
    <row r="167" spans="1:13" x14ac:dyDescent="0.25">
      <c r="A167" s="4">
        <f t="shared" si="41"/>
        <v>155</v>
      </c>
      <c r="B167" s="1"/>
      <c r="C167" s="7"/>
      <c r="D167" s="8" t="str">
        <f t="shared" si="36"/>
        <v/>
      </c>
      <c r="E167" s="6" t="str">
        <f t="shared" si="37"/>
        <v xml:space="preserve">   ---</v>
      </c>
      <c r="F167" s="6" t="str">
        <f t="shared" si="38"/>
        <v xml:space="preserve">   ---</v>
      </c>
      <c r="G167" s="5" t="str">
        <f t="shared" si="39"/>
        <v/>
      </c>
      <c r="H167" s="6" t="str">
        <f t="shared" si="40"/>
        <v/>
      </c>
      <c r="I167" s="14" t="str">
        <f>IF(OR($B167="P",$B167="",$B167="AC",$B167="NT",$B167="Pc",$B167="CT",$B166="NT"),"   ---",(IF(AND(OR($B165="NT",$B165=""),$B168="CT",NOT($B166="Ac"),NOT($B167="NMe")),10^(VLOOKUP($B167,B!$C$5:$H$36,2,FALSE)+VLOOKUP($B166,B!$C$5:$H$36,3,FALSE)+B!$E$33+B!$D$34),(IF(AND(OR($B165="NT",$B165=""),NOT($B166="Ac")),10^(VLOOKUP($B167,B!$C$5:$H$36,2,FALSE)+VLOOKUP($B166,B!$C$5:$H$36,3,FALSE)+B!$E$33),(IF(AND($B168="CT",NOT($B167="NMe")),10^(VLOOKUP($B167,B!$C$5:$H$36,2,FALSE)+VLOOKUP($B166,B!$C$5:$H$36,3,FALSE)+B!$D$34),10^(VLOOKUP($B167,B!$C$5:$H$36,2,FALSE)+VLOOKUP($B166,B!$C$5:$H$36,3,FALSE)))))))))</f>
        <v xml:space="preserve">   ---</v>
      </c>
      <c r="J167" s="14" t="str">
        <f>IF(OR($B167="P",$B167="",$B167="AC",$B167="NT",$B167="Pc",$B167="CT",$B166="NT"),"   ---",(IF(AND(OR($B165="NT",$B165=""),$B168="CT",NOT($B166="Ac"),NOT($B167="NMe")),10^(VLOOKUP($B167,B!$C$5:$H$36,5,FALSE)+VLOOKUP($B166,B!$C$5:$H$36,6,FALSE)+B!$H$33+B!$G$34),(IF(AND(OR($B165="NT",$B165=""),NOT($B166="Ac")),10^(VLOOKUP($B167,B!$C$5:$H$36,5,FALSE)+VLOOKUP($B166,B!$C$5:$H$36,6,FALSE)+B!$H$33),(IF(AND($B168="CT",NOT($B167="NMe")),10^(VLOOKUP($B167,B!$C$5:$H$36,5,FALSE)+VLOOKUP($B166,B!$C$5:$H$36,6,FALSE)+B!$G$34),10^(VLOOKUP($B167,B!$C$5:$H$36,5,FALSE)+VLOOKUP($B166,B!$C$5:$H$36,6,FALSE)))))))))</f>
        <v xml:space="preserve">   ---</v>
      </c>
      <c r="K167" s="5" t="str">
        <f t="shared" si="42"/>
        <v/>
      </c>
      <c r="L167" s="5" t="str">
        <f t="shared" si="45"/>
        <v/>
      </c>
      <c r="M167" s="5" t="str">
        <f t="shared" si="44"/>
        <v/>
      </c>
    </row>
    <row r="168" spans="1:13" x14ac:dyDescent="0.25">
      <c r="A168" s="4">
        <f t="shared" si="41"/>
        <v>156</v>
      </c>
      <c r="B168" s="1"/>
      <c r="C168" s="7"/>
      <c r="D168" s="8" t="str">
        <f t="shared" si="36"/>
        <v/>
      </c>
      <c r="E168" s="6" t="str">
        <f t="shared" si="37"/>
        <v xml:space="preserve">   ---</v>
      </c>
      <c r="F168" s="6" t="str">
        <f t="shared" si="38"/>
        <v xml:space="preserve">   ---</v>
      </c>
      <c r="G168" s="5" t="str">
        <f t="shared" si="39"/>
        <v/>
      </c>
      <c r="H168" s="6" t="str">
        <f t="shared" si="40"/>
        <v/>
      </c>
      <c r="I168" s="14" t="str">
        <f>IF(OR($B168="P",$B168="",$B168="AC",$B168="NT",$B168="Pc",$B168="CT",$B167="NT"),"   ---",(IF(AND(OR($B166="NT",$B166=""),$B169="CT",NOT($B167="Ac"),NOT($B168="NMe")),10^(VLOOKUP($B168,B!$C$5:$H$36,2,FALSE)+VLOOKUP($B167,B!$C$5:$H$36,3,FALSE)+B!$E$33+B!$D$34),(IF(AND(OR($B166="NT",$B166=""),NOT($B167="Ac")),10^(VLOOKUP($B168,B!$C$5:$H$36,2,FALSE)+VLOOKUP($B167,B!$C$5:$H$36,3,FALSE)+B!$E$33),(IF(AND($B169="CT",NOT($B168="NMe")),10^(VLOOKUP($B168,B!$C$5:$H$36,2,FALSE)+VLOOKUP($B167,B!$C$5:$H$36,3,FALSE)+B!$D$34),10^(VLOOKUP($B168,B!$C$5:$H$36,2,FALSE)+VLOOKUP($B167,B!$C$5:$H$36,3,FALSE)))))))))</f>
        <v xml:space="preserve">   ---</v>
      </c>
      <c r="J168" s="14" t="str">
        <f>IF(OR($B168="P",$B168="",$B168="AC",$B168="NT",$B168="Pc",$B168="CT",$B167="NT"),"   ---",(IF(AND(OR($B166="NT",$B166=""),$B169="CT",NOT($B167="Ac"),NOT($B168="NMe")),10^(VLOOKUP($B168,B!$C$5:$H$36,5,FALSE)+VLOOKUP($B167,B!$C$5:$H$36,6,FALSE)+B!$H$33+B!$G$34),(IF(AND(OR($B166="NT",$B166=""),NOT($B167="Ac")),10^(VLOOKUP($B168,B!$C$5:$H$36,5,FALSE)+VLOOKUP($B167,B!$C$5:$H$36,6,FALSE)+B!$H$33),(IF(AND($B169="CT",NOT($B168="NMe")),10^(VLOOKUP($B168,B!$C$5:$H$36,5,FALSE)+VLOOKUP($B167,B!$C$5:$H$36,6,FALSE)+B!$G$34),10^(VLOOKUP($B168,B!$C$5:$H$36,5,FALSE)+VLOOKUP($B167,B!$C$5:$H$36,6,FALSE)))))))))</f>
        <v xml:space="preserve">   ---</v>
      </c>
      <c r="K168" s="5" t="str">
        <f t="shared" si="42"/>
        <v/>
      </c>
      <c r="L168" s="5" t="str">
        <f t="shared" si="45"/>
        <v/>
      </c>
      <c r="M168" s="5" t="str">
        <f t="shared" si="44"/>
        <v/>
      </c>
    </row>
    <row r="169" spans="1:13" x14ac:dyDescent="0.25">
      <c r="A169" s="4">
        <f t="shared" si="41"/>
        <v>157</v>
      </c>
      <c r="B169" s="1"/>
      <c r="C169" s="7"/>
      <c r="D169" s="8" t="str">
        <f t="shared" si="36"/>
        <v/>
      </c>
      <c r="E169" s="6" t="str">
        <f t="shared" si="37"/>
        <v xml:space="preserve">   ---</v>
      </c>
      <c r="F169" s="6" t="str">
        <f t="shared" si="38"/>
        <v xml:space="preserve">   ---</v>
      </c>
      <c r="G169" s="5" t="str">
        <f t="shared" si="39"/>
        <v/>
      </c>
      <c r="H169" s="6" t="str">
        <f t="shared" si="40"/>
        <v/>
      </c>
      <c r="I169" s="14" t="str">
        <f>IF(OR($B169="P",$B169="",$B169="AC",$B169="NT",$B169="Pc",$B169="CT",$B168="NT"),"   ---",(IF(AND(OR($B167="NT",$B167=""),$B170="CT",NOT($B168="Ac"),NOT($B169="NMe")),10^(VLOOKUP($B169,B!$C$5:$H$36,2,FALSE)+VLOOKUP($B168,B!$C$5:$H$36,3,FALSE)+B!$E$33+B!$D$34),(IF(AND(OR($B167="NT",$B167=""),NOT($B168="Ac")),10^(VLOOKUP($B169,B!$C$5:$H$36,2,FALSE)+VLOOKUP($B168,B!$C$5:$H$36,3,FALSE)+B!$E$33),(IF(AND($B170="CT",NOT($B169="NMe")),10^(VLOOKUP($B169,B!$C$5:$H$36,2,FALSE)+VLOOKUP($B168,B!$C$5:$H$36,3,FALSE)+B!$D$34),10^(VLOOKUP($B169,B!$C$5:$H$36,2,FALSE)+VLOOKUP($B168,B!$C$5:$H$36,3,FALSE)))))))))</f>
        <v xml:space="preserve">   ---</v>
      </c>
      <c r="J169" s="14" t="str">
        <f>IF(OR($B169="P",$B169="",$B169="AC",$B169="NT",$B169="Pc",$B169="CT",$B168="NT"),"   ---",(IF(AND(OR($B167="NT",$B167=""),$B170="CT",NOT($B168="Ac"),NOT($B169="NMe")),10^(VLOOKUP($B169,B!$C$5:$H$36,5,FALSE)+VLOOKUP($B168,B!$C$5:$H$36,6,FALSE)+B!$H$33+B!$G$34),(IF(AND(OR($B167="NT",$B167=""),NOT($B168="Ac")),10^(VLOOKUP($B169,B!$C$5:$H$36,5,FALSE)+VLOOKUP($B168,B!$C$5:$H$36,6,FALSE)+B!$H$33),(IF(AND($B170="CT",NOT($B169="NMe")),10^(VLOOKUP($B169,B!$C$5:$H$36,5,FALSE)+VLOOKUP($B168,B!$C$5:$H$36,6,FALSE)+B!$G$34),10^(VLOOKUP($B169,B!$C$5:$H$36,5,FALSE)+VLOOKUP($B168,B!$C$5:$H$36,6,FALSE)))))))))</f>
        <v xml:space="preserve">   ---</v>
      </c>
      <c r="K169" s="5" t="str">
        <f t="shared" si="42"/>
        <v/>
      </c>
      <c r="L169" s="5" t="str">
        <f t="shared" si="45"/>
        <v/>
      </c>
      <c r="M169" s="5" t="str">
        <f t="shared" si="44"/>
        <v/>
      </c>
    </row>
    <row r="170" spans="1:13" x14ac:dyDescent="0.25">
      <c r="A170" s="4">
        <f t="shared" si="41"/>
        <v>158</v>
      </c>
      <c r="B170" s="1"/>
      <c r="C170" s="7"/>
      <c r="D170" s="8" t="str">
        <f t="shared" si="36"/>
        <v/>
      </c>
      <c r="E170" s="6" t="str">
        <f t="shared" si="37"/>
        <v xml:space="preserve">   ---</v>
      </c>
      <c r="F170" s="6" t="str">
        <f t="shared" si="38"/>
        <v xml:space="preserve">   ---</v>
      </c>
      <c r="G170" s="5" t="str">
        <f t="shared" si="39"/>
        <v/>
      </c>
      <c r="H170" s="6" t="str">
        <f t="shared" si="40"/>
        <v/>
      </c>
      <c r="I170" s="14" t="str">
        <f>IF(OR($B170="P",$B170="",$B170="AC",$B170="NT",$B170="Pc",$B170="CT",$B169="NT"),"   ---",(IF(AND(OR($B168="NT",$B168=""),$B171="CT",NOT($B169="Ac"),NOT($B170="NMe")),10^(VLOOKUP($B170,B!$C$5:$H$36,2,FALSE)+VLOOKUP($B169,B!$C$5:$H$36,3,FALSE)+B!$E$33+B!$D$34),(IF(AND(OR($B168="NT",$B168=""),NOT($B169="Ac")),10^(VLOOKUP($B170,B!$C$5:$H$36,2,FALSE)+VLOOKUP($B169,B!$C$5:$H$36,3,FALSE)+B!$E$33),(IF(AND($B171="CT",NOT($B170="NMe")),10^(VLOOKUP($B170,B!$C$5:$H$36,2,FALSE)+VLOOKUP($B169,B!$C$5:$H$36,3,FALSE)+B!$D$34),10^(VLOOKUP($B170,B!$C$5:$H$36,2,FALSE)+VLOOKUP($B169,B!$C$5:$H$36,3,FALSE)))))))))</f>
        <v xml:space="preserve">   ---</v>
      </c>
      <c r="J170" s="14" t="str">
        <f>IF(OR($B170="P",$B170="",$B170="AC",$B170="NT",$B170="Pc",$B170="CT",$B169="NT"),"   ---",(IF(AND(OR($B168="NT",$B168=""),$B171="CT",NOT($B169="Ac"),NOT($B170="NMe")),10^(VLOOKUP($B170,B!$C$5:$H$36,5,FALSE)+VLOOKUP($B169,B!$C$5:$H$36,6,FALSE)+B!$H$33+B!$G$34),(IF(AND(OR($B168="NT",$B168=""),NOT($B169="Ac")),10^(VLOOKUP($B170,B!$C$5:$H$36,5,FALSE)+VLOOKUP($B169,B!$C$5:$H$36,6,FALSE)+B!$H$33),(IF(AND($B171="CT",NOT($B170="NMe")),10^(VLOOKUP($B170,B!$C$5:$H$36,5,FALSE)+VLOOKUP($B169,B!$C$5:$H$36,6,FALSE)+B!$G$34),10^(VLOOKUP($B170,B!$C$5:$H$36,5,FALSE)+VLOOKUP($B169,B!$C$5:$H$36,6,FALSE)))))))))</f>
        <v xml:space="preserve">   ---</v>
      </c>
      <c r="K170" s="5" t="str">
        <f t="shared" si="42"/>
        <v/>
      </c>
      <c r="L170" s="5" t="str">
        <f t="shared" si="45"/>
        <v/>
      </c>
      <c r="M170" s="5" t="str">
        <f t="shared" si="44"/>
        <v/>
      </c>
    </row>
    <row r="171" spans="1:13" x14ac:dyDescent="0.25">
      <c r="A171" s="4">
        <f t="shared" si="41"/>
        <v>159</v>
      </c>
      <c r="B171" s="1"/>
      <c r="C171" s="7"/>
      <c r="D171" s="8" t="str">
        <f t="shared" si="36"/>
        <v/>
      </c>
      <c r="E171" s="6" t="str">
        <f t="shared" si="37"/>
        <v xml:space="preserve">   ---</v>
      </c>
      <c r="F171" s="6" t="str">
        <f t="shared" si="38"/>
        <v xml:space="preserve">   ---</v>
      </c>
      <c r="G171" s="5" t="str">
        <f t="shared" si="39"/>
        <v/>
      </c>
      <c r="H171" s="6" t="str">
        <f t="shared" si="40"/>
        <v/>
      </c>
      <c r="I171" s="14" t="str">
        <f>IF(OR($B171="P",$B171="",$B171="AC",$B171="NT",$B171="Pc",$B171="CT",$B170="NT"),"   ---",(IF(AND(OR($B169="NT",$B169=""),$B172="CT",NOT($B170="Ac"),NOT($B171="NMe")),10^(VLOOKUP($B171,B!$C$5:$H$36,2,FALSE)+VLOOKUP($B170,B!$C$5:$H$36,3,FALSE)+B!$E$33+B!$D$34),(IF(AND(OR($B169="NT",$B169=""),NOT($B170="Ac")),10^(VLOOKUP($B171,B!$C$5:$H$36,2,FALSE)+VLOOKUP($B170,B!$C$5:$H$36,3,FALSE)+B!$E$33),(IF(AND($B172="CT",NOT($B171="NMe")),10^(VLOOKUP($B171,B!$C$5:$H$36,2,FALSE)+VLOOKUP($B170,B!$C$5:$H$36,3,FALSE)+B!$D$34),10^(VLOOKUP($B171,B!$C$5:$H$36,2,FALSE)+VLOOKUP($B170,B!$C$5:$H$36,3,FALSE)))))))))</f>
        <v xml:space="preserve">   ---</v>
      </c>
      <c r="J171" s="14" t="str">
        <f>IF(OR($B171="P",$B171="",$B171="AC",$B171="NT",$B171="Pc",$B171="CT",$B170="NT"),"   ---",(IF(AND(OR($B169="NT",$B169=""),$B172="CT",NOT($B170="Ac"),NOT($B171="NMe")),10^(VLOOKUP($B171,B!$C$5:$H$36,5,FALSE)+VLOOKUP($B170,B!$C$5:$H$36,6,FALSE)+B!$H$33+B!$G$34),(IF(AND(OR($B169="NT",$B169=""),NOT($B170="Ac")),10^(VLOOKUP($B171,B!$C$5:$H$36,5,FALSE)+VLOOKUP($B170,B!$C$5:$H$36,6,FALSE)+B!$H$33),(IF(AND($B172="CT",NOT($B171="NMe")),10^(VLOOKUP($B171,B!$C$5:$H$36,5,FALSE)+VLOOKUP($B170,B!$C$5:$H$36,6,FALSE)+B!$G$34),10^(VLOOKUP($B171,B!$C$5:$H$36,5,FALSE)+VLOOKUP($B170,B!$C$5:$H$36,6,FALSE)))))))))</f>
        <v xml:space="preserve">   ---</v>
      </c>
      <c r="K171" s="5" t="str">
        <f t="shared" si="42"/>
        <v/>
      </c>
      <c r="L171" s="5" t="str">
        <f t="shared" si="45"/>
        <v/>
      </c>
      <c r="M171" s="5" t="str">
        <f t="shared" si="44"/>
        <v/>
      </c>
    </row>
    <row r="172" spans="1:13" x14ac:dyDescent="0.25">
      <c r="A172" s="4">
        <f t="shared" si="41"/>
        <v>160</v>
      </c>
      <c r="B172" s="1"/>
      <c r="C172" s="7"/>
      <c r="D172" s="8" t="str">
        <f t="shared" si="36"/>
        <v/>
      </c>
      <c r="E172" s="6" t="str">
        <f t="shared" si="37"/>
        <v xml:space="preserve">   ---</v>
      </c>
      <c r="F172" s="6" t="str">
        <f t="shared" si="38"/>
        <v xml:space="preserve">   ---</v>
      </c>
      <c r="G172" s="5" t="str">
        <f t="shared" si="39"/>
        <v/>
      </c>
      <c r="H172" s="6" t="str">
        <f t="shared" si="40"/>
        <v/>
      </c>
      <c r="I172" s="14" t="str">
        <f>IF(OR($B172="P",$B172="",$B172="AC",$B172="NT",$B172="Pc",$B172="CT",$B171="NT"),"   ---",(IF(AND(OR($B170="NT",$B170=""),$B173="CT",NOT($B171="Ac"),NOT($B172="NMe")),10^(VLOOKUP($B172,B!$C$5:$H$36,2,FALSE)+VLOOKUP($B171,B!$C$5:$H$36,3,FALSE)+B!$E$33+B!$D$34),(IF(AND(OR($B170="NT",$B170=""),NOT($B171="Ac")),10^(VLOOKUP($B172,B!$C$5:$H$36,2,FALSE)+VLOOKUP($B171,B!$C$5:$H$36,3,FALSE)+B!$E$33),(IF(AND($B173="CT",NOT($B172="NMe")),10^(VLOOKUP($B172,B!$C$5:$H$36,2,FALSE)+VLOOKUP($B171,B!$C$5:$H$36,3,FALSE)+B!$D$34),10^(VLOOKUP($B172,B!$C$5:$H$36,2,FALSE)+VLOOKUP($B171,B!$C$5:$H$36,3,FALSE)))))))))</f>
        <v xml:space="preserve">   ---</v>
      </c>
      <c r="J172" s="14" t="str">
        <f>IF(OR($B172="P",$B172="",$B172="AC",$B172="NT",$B172="Pc",$B172="CT",$B171="NT"),"   ---",(IF(AND(OR($B170="NT",$B170=""),$B173="CT",NOT($B171="Ac"),NOT($B172="NMe")),10^(VLOOKUP($B172,B!$C$5:$H$36,5,FALSE)+VLOOKUP($B171,B!$C$5:$H$36,6,FALSE)+B!$H$33+B!$G$34),(IF(AND(OR($B170="NT",$B170=""),NOT($B171="Ac")),10^(VLOOKUP($B172,B!$C$5:$H$36,5,FALSE)+VLOOKUP($B171,B!$C$5:$H$36,6,FALSE)+B!$H$33),(IF(AND($B173="CT",NOT($B172="NMe")),10^(VLOOKUP($B172,B!$C$5:$H$36,5,FALSE)+VLOOKUP($B171,B!$C$5:$H$36,6,FALSE)+B!$G$34),10^(VLOOKUP($B172,B!$C$5:$H$36,5,FALSE)+VLOOKUP($B171,B!$C$5:$H$36,6,FALSE)))))))))</f>
        <v xml:space="preserve">   ---</v>
      </c>
      <c r="K172" s="5" t="str">
        <f t="shared" si="42"/>
        <v/>
      </c>
      <c r="L172" s="5" t="str">
        <f t="shared" si="45"/>
        <v/>
      </c>
      <c r="M172" s="5" t="str">
        <f t="shared" si="44"/>
        <v/>
      </c>
    </row>
    <row r="173" spans="1:13" x14ac:dyDescent="0.25">
      <c r="A173" s="4">
        <f t="shared" si="41"/>
        <v>161</v>
      </c>
      <c r="B173" s="1"/>
      <c r="C173" s="7"/>
      <c r="D173" s="8" t="str">
        <f t="shared" si="36"/>
        <v/>
      </c>
      <c r="E173" s="6" t="str">
        <f t="shared" si="37"/>
        <v xml:space="preserve">   ---</v>
      </c>
      <c r="F173" s="6" t="str">
        <f t="shared" si="38"/>
        <v xml:space="preserve">   ---</v>
      </c>
      <c r="G173" s="5" t="str">
        <f t="shared" si="39"/>
        <v/>
      </c>
      <c r="H173" s="6" t="str">
        <f t="shared" si="40"/>
        <v/>
      </c>
      <c r="I173" s="14" t="str">
        <f>IF(OR($B173="P",$B173="",$B173="AC",$B173="NT",$B173="Pc",$B173="CT",$B172="NT"),"   ---",(IF(AND(OR($B171="NT",$B171=""),$B174="CT",NOT($B172="Ac"),NOT($B173="NMe")),10^(VLOOKUP($B173,B!$C$5:$H$36,2,FALSE)+VLOOKUP($B172,B!$C$5:$H$36,3,FALSE)+B!$E$33+B!$D$34),(IF(AND(OR($B171="NT",$B171=""),NOT($B172="Ac")),10^(VLOOKUP($B173,B!$C$5:$H$36,2,FALSE)+VLOOKUP($B172,B!$C$5:$H$36,3,FALSE)+B!$E$33),(IF(AND($B174="CT",NOT($B173="NMe")),10^(VLOOKUP($B173,B!$C$5:$H$36,2,FALSE)+VLOOKUP($B172,B!$C$5:$H$36,3,FALSE)+B!$D$34),10^(VLOOKUP($B173,B!$C$5:$H$36,2,FALSE)+VLOOKUP($B172,B!$C$5:$H$36,3,FALSE)))))))))</f>
        <v xml:space="preserve">   ---</v>
      </c>
      <c r="J173" s="14" t="str">
        <f>IF(OR($B173="P",$B173="",$B173="AC",$B173="NT",$B173="Pc",$B173="CT",$B172="NT"),"   ---",(IF(AND(OR($B171="NT",$B171=""),$B174="CT",NOT($B172="Ac"),NOT($B173="NMe")),10^(VLOOKUP($B173,B!$C$5:$H$36,5,FALSE)+VLOOKUP($B172,B!$C$5:$H$36,6,FALSE)+B!$H$33+B!$G$34),(IF(AND(OR($B171="NT",$B171=""),NOT($B172="Ac")),10^(VLOOKUP($B173,B!$C$5:$H$36,5,FALSE)+VLOOKUP($B172,B!$C$5:$H$36,6,FALSE)+B!$H$33),(IF(AND($B174="CT",NOT($B173="NMe")),10^(VLOOKUP($B173,B!$C$5:$H$36,5,FALSE)+VLOOKUP($B172,B!$C$5:$H$36,6,FALSE)+B!$G$34),10^(VLOOKUP($B173,B!$C$5:$H$36,5,FALSE)+VLOOKUP($B172,B!$C$5:$H$36,6,FALSE)))))))))</f>
        <v xml:space="preserve">   ---</v>
      </c>
      <c r="K173" s="5" t="str">
        <f t="shared" si="42"/>
        <v/>
      </c>
      <c r="L173" s="5" t="str">
        <f t="shared" si="45"/>
        <v/>
      </c>
      <c r="M173" s="5" t="str">
        <f t="shared" si="44"/>
        <v/>
      </c>
    </row>
    <row r="174" spans="1:13" x14ac:dyDescent="0.25">
      <c r="A174" s="4">
        <f t="shared" si="41"/>
        <v>162</v>
      </c>
      <c r="B174" s="1"/>
      <c r="C174" s="7"/>
      <c r="D174" s="8" t="str">
        <f t="shared" si="36"/>
        <v/>
      </c>
      <c r="E174" s="6" t="str">
        <f t="shared" si="37"/>
        <v xml:space="preserve">   ---</v>
      </c>
      <c r="F174" s="6" t="str">
        <f t="shared" si="38"/>
        <v xml:space="preserve">   ---</v>
      </c>
      <c r="G174" s="5" t="str">
        <f t="shared" si="39"/>
        <v/>
      </c>
      <c r="H174" s="6" t="str">
        <f t="shared" si="40"/>
        <v/>
      </c>
      <c r="I174" s="14" t="str">
        <f>IF(OR($B174="P",$B174="",$B174="AC",$B174="NT",$B174="Pc",$B174="CT",$B173="NT"),"   ---",(IF(AND(OR($B172="NT",$B172=""),$B175="CT",NOT($B173="Ac"),NOT($B174="NMe")),10^(VLOOKUP($B174,B!$C$5:$H$36,2,FALSE)+VLOOKUP($B173,B!$C$5:$H$36,3,FALSE)+B!$E$33+B!$D$34),(IF(AND(OR($B172="NT",$B172=""),NOT($B173="Ac")),10^(VLOOKUP($B174,B!$C$5:$H$36,2,FALSE)+VLOOKUP($B173,B!$C$5:$H$36,3,FALSE)+B!$E$33),(IF(AND($B175="CT",NOT($B174="NMe")),10^(VLOOKUP($B174,B!$C$5:$H$36,2,FALSE)+VLOOKUP($B173,B!$C$5:$H$36,3,FALSE)+B!$D$34),10^(VLOOKUP($B174,B!$C$5:$H$36,2,FALSE)+VLOOKUP($B173,B!$C$5:$H$36,3,FALSE)))))))))</f>
        <v xml:space="preserve">   ---</v>
      </c>
      <c r="J174" s="14" t="str">
        <f>IF(OR($B174="P",$B174="",$B174="AC",$B174="NT",$B174="Pc",$B174="CT",$B173="NT"),"   ---",(IF(AND(OR($B172="NT",$B172=""),$B175="CT",NOT($B173="Ac"),NOT($B174="NMe")),10^(VLOOKUP($B174,B!$C$5:$H$36,5,FALSE)+VLOOKUP($B173,B!$C$5:$H$36,6,FALSE)+B!$H$33+B!$G$34),(IF(AND(OR($B172="NT",$B172=""),NOT($B173="Ac")),10^(VLOOKUP($B174,B!$C$5:$H$36,5,FALSE)+VLOOKUP($B173,B!$C$5:$H$36,6,FALSE)+B!$H$33),(IF(AND($B175="CT",NOT($B174="NMe")),10^(VLOOKUP($B174,B!$C$5:$H$36,5,FALSE)+VLOOKUP($B173,B!$C$5:$H$36,6,FALSE)+B!$G$34),10^(VLOOKUP($B174,B!$C$5:$H$36,5,FALSE)+VLOOKUP($B173,B!$C$5:$H$36,6,FALSE)))))))))</f>
        <v xml:space="preserve">   ---</v>
      </c>
      <c r="K174" s="5" t="str">
        <f t="shared" si="42"/>
        <v/>
      </c>
      <c r="L174" s="5" t="str">
        <f t="shared" si="45"/>
        <v/>
      </c>
      <c r="M174" s="5" t="str">
        <f t="shared" si="44"/>
        <v/>
      </c>
    </row>
    <row r="175" spans="1:13" x14ac:dyDescent="0.25">
      <c r="A175" s="4">
        <f t="shared" si="41"/>
        <v>163</v>
      </c>
      <c r="B175" s="1"/>
      <c r="C175" s="7"/>
      <c r="D175" s="8" t="str">
        <f t="shared" si="36"/>
        <v/>
      </c>
      <c r="E175" s="6" t="str">
        <f t="shared" si="37"/>
        <v xml:space="preserve">   ---</v>
      </c>
      <c r="F175" s="6" t="str">
        <f t="shared" si="38"/>
        <v xml:space="preserve">   ---</v>
      </c>
      <c r="G175" s="5" t="str">
        <f t="shared" si="39"/>
        <v/>
      </c>
      <c r="H175" s="6" t="str">
        <f t="shared" si="40"/>
        <v/>
      </c>
      <c r="I175" s="14" t="str">
        <f>IF(OR($B175="P",$B175="",$B175="AC",$B175="NT",$B175="Pc",$B175="CT",$B174="NT"),"   ---",(IF(AND(OR($B173="NT",$B173=""),$B176="CT",NOT($B174="Ac"),NOT($B175="NMe")),10^(VLOOKUP($B175,B!$C$5:$H$36,2,FALSE)+VLOOKUP($B174,B!$C$5:$H$36,3,FALSE)+B!$E$33+B!$D$34),(IF(AND(OR($B173="NT",$B173=""),NOT($B174="Ac")),10^(VLOOKUP($B175,B!$C$5:$H$36,2,FALSE)+VLOOKUP($B174,B!$C$5:$H$36,3,FALSE)+B!$E$33),(IF(AND($B176="CT",NOT($B175="NMe")),10^(VLOOKUP($B175,B!$C$5:$H$36,2,FALSE)+VLOOKUP($B174,B!$C$5:$H$36,3,FALSE)+B!$D$34),10^(VLOOKUP($B175,B!$C$5:$H$36,2,FALSE)+VLOOKUP($B174,B!$C$5:$H$36,3,FALSE)))))))))</f>
        <v xml:space="preserve">   ---</v>
      </c>
      <c r="J175" s="14" t="str">
        <f>IF(OR($B175="P",$B175="",$B175="AC",$B175="NT",$B175="Pc",$B175="CT",$B174="NT"),"   ---",(IF(AND(OR($B173="NT",$B173=""),$B176="CT",NOT($B174="Ac"),NOT($B175="NMe")),10^(VLOOKUP($B175,B!$C$5:$H$36,5,FALSE)+VLOOKUP($B174,B!$C$5:$H$36,6,FALSE)+B!$H$33+B!$G$34),(IF(AND(OR($B173="NT",$B173=""),NOT($B174="Ac")),10^(VLOOKUP($B175,B!$C$5:$H$36,5,FALSE)+VLOOKUP($B174,B!$C$5:$H$36,6,FALSE)+B!$H$33),(IF(AND($B176="CT",NOT($B175="NMe")),10^(VLOOKUP($B175,B!$C$5:$H$36,5,FALSE)+VLOOKUP($B174,B!$C$5:$H$36,6,FALSE)+B!$G$34),10^(VLOOKUP($B175,B!$C$5:$H$36,5,FALSE)+VLOOKUP($B174,B!$C$5:$H$36,6,FALSE)))))))))</f>
        <v xml:space="preserve">   ---</v>
      </c>
      <c r="K175" s="5" t="str">
        <f t="shared" si="42"/>
        <v/>
      </c>
      <c r="L175" s="5" t="str">
        <f t="shared" si="45"/>
        <v/>
      </c>
      <c r="M175" s="5" t="str">
        <f t="shared" si="44"/>
        <v/>
      </c>
    </row>
    <row r="176" spans="1:13" x14ac:dyDescent="0.25">
      <c r="A176" s="4">
        <f t="shared" si="41"/>
        <v>164</v>
      </c>
      <c r="B176" s="1"/>
      <c r="C176" s="7"/>
      <c r="D176" s="8" t="str">
        <f t="shared" si="36"/>
        <v/>
      </c>
      <c r="E176" s="6" t="str">
        <f t="shared" si="37"/>
        <v xml:space="preserve">   ---</v>
      </c>
      <c r="F176" s="6" t="str">
        <f t="shared" si="38"/>
        <v xml:space="preserve">   ---</v>
      </c>
      <c r="G176" s="5" t="str">
        <f t="shared" si="39"/>
        <v/>
      </c>
      <c r="H176" s="6" t="str">
        <f t="shared" si="40"/>
        <v/>
      </c>
      <c r="I176" s="14" t="str">
        <f>IF(OR($B176="P",$B176="",$B176="AC",$B176="NT",$B176="Pc",$B176="CT",$B175="NT"),"   ---",(IF(AND(OR($B174="NT",$B174=""),$B177="CT",NOT($B175="Ac"),NOT($B176="NMe")),10^(VLOOKUP($B176,B!$C$5:$H$36,2,FALSE)+VLOOKUP($B175,B!$C$5:$H$36,3,FALSE)+B!$E$33+B!$D$34),(IF(AND(OR($B174="NT",$B174=""),NOT($B175="Ac")),10^(VLOOKUP($B176,B!$C$5:$H$36,2,FALSE)+VLOOKUP($B175,B!$C$5:$H$36,3,FALSE)+B!$E$33),(IF(AND($B177="CT",NOT($B176="NMe")),10^(VLOOKUP($B176,B!$C$5:$H$36,2,FALSE)+VLOOKUP($B175,B!$C$5:$H$36,3,FALSE)+B!$D$34),10^(VLOOKUP($B176,B!$C$5:$H$36,2,FALSE)+VLOOKUP($B175,B!$C$5:$H$36,3,FALSE)))))))))</f>
        <v xml:space="preserve">   ---</v>
      </c>
      <c r="J176" s="14" t="str">
        <f>IF(OR($B176="P",$B176="",$B176="AC",$B176="NT",$B176="Pc",$B176="CT",$B175="NT"),"   ---",(IF(AND(OR($B174="NT",$B174=""),$B177="CT",NOT($B175="Ac"),NOT($B176="NMe")),10^(VLOOKUP($B176,B!$C$5:$H$36,5,FALSE)+VLOOKUP($B175,B!$C$5:$H$36,6,FALSE)+B!$H$33+B!$G$34),(IF(AND(OR($B174="NT",$B174=""),NOT($B175="Ac")),10^(VLOOKUP($B176,B!$C$5:$H$36,5,FALSE)+VLOOKUP($B175,B!$C$5:$H$36,6,FALSE)+B!$H$33),(IF(AND($B177="CT",NOT($B176="NMe")),10^(VLOOKUP($B176,B!$C$5:$H$36,5,FALSE)+VLOOKUP($B175,B!$C$5:$H$36,6,FALSE)+B!$G$34),10^(VLOOKUP($B176,B!$C$5:$H$36,5,FALSE)+VLOOKUP($B175,B!$C$5:$H$36,6,FALSE)))))))))</f>
        <v xml:space="preserve">   ---</v>
      </c>
      <c r="K176" s="5" t="str">
        <f t="shared" si="42"/>
        <v/>
      </c>
      <c r="L176" s="5" t="str">
        <f t="shared" si="45"/>
        <v/>
      </c>
      <c r="M176" s="5" t="str">
        <f t="shared" si="44"/>
        <v/>
      </c>
    </row>
    <row r="177" spans="1:13" x14ac:dyDescent="0.25">
      <c r="A177" s="4">
        <f t="shared" si="41"/>
        <v>165</v>
      </c>
      <c r="B177" s="1"/>
      <c r="C177" s="7"/>
      <c r="D177" s="8" t="str">
        <f t="shared" si="36"/>
        <v/>
      </c>
      <c r="E177" s="6" t="str">
        <f t="shared" si="37"/>
        <v xml:space="preserve">   ---</v>
      </c>
      <c r="F177" s="6" t="str">
        <f t="shared" si="38"/>
        <v xml:space="preserve">   ---</v>
      </c>
      <c r="G177" s="5" t="str">
        <f t="shared" si="39"/>
        <v/>
      </c>
      <c r="H177" s="6" t="str">
        <f t="shared" si="40"/>
        <v/>
      </c>
      <c r="I177" s="14" t="str">
        <f>IF(OR($B177="P",$B177="",$B177="AC",$B177="NT",$B177="Pc",$B177="CT",$B176="NT"),"   ---",(IF(AND(OR($B175="NT",$B175=""),$B178="CT",NOT($B176="Ac"),NOT($B177="NMe")),10^(VLOOKUP($B177,B!$C$5:$H$36,2,FALSE)+VLOOKUP($B176,B!$C$5:$H$36,3,FALSE)+B!$E$33+B!$D$34),(IF(AND(OR($B175="NT",$B175=""),NOT($B176="Ac")),10^(VLOOKUP($B177,B!$C$5:$H$36,2,FALSE)+VLOOKUP($B176,B!$C$5:$H$36,3,FALSE)+B!$E$33),(IF(AND($B178="CT",NOT($B177="NMe")),10^(VLOOKUP($B177,B!$C$5:$H$36,2,FALSE)+VLOOKUP($B176,B!$C$5:$H$36,3,FALSE)+B!$D$34),10^(VLOOKUP($B177,B!$C$5:$H$36,2,FALSE)+VLOOKUP($B176,B!$C$5:$H$36,3,FALSE)))))))))</f>
        <v xml:space="preserve">   ---</v>
      </c>
      <c r="J177" s="14" t="str">
        <f>IF(OR($B177="P",$B177="",$B177="AC",$B177="NT",$B177="Pc",$B177="CT",$B176="NT"),"   ---",(IF(AND(OR($B175="NT",$B175=""),$B178="CT",NOT($B176="Ac"),NOT($B177="NMe")),10^(VLOOKUP($B177,B!$C$5:$H$36,5,FALSE)+VLOOKUP($B176,B!$C$5:$H$36,6,FALSE)+B!$H$33+B!$G$34),(IF(AND(OR($B175="NT",$B175=""),NOT($B176="Ac")),10^(VLOOKUP($B177,B!$C$5:$H$36,5,FALSE)+VLOOKUP($B176,B!$C$5:$H$36,6,FALSE)+B!$H$33),(IF(AND($B178="CT",NOT($B177="NMe")),10^(VLOOKUP($B177,B!$C$5:$H$36,5,FALSE)+VLOOKUP($B176,B!$C$5:$H$36,6,FALSE)+B!$G$34),10^(VLOOKUP($B177,B!$C$5:$H$36,5,FALSE)+VLOOKUP($B176,B!$C$5:$H$36,6,FALSE)))))))))</f>
        <v xml:space="preserve">   ---</v>
      </c>
      <c r="K177" s="5" t="str">
        <f t="shared" si="42"/>
        <v/>
      </c>
      <c r="L177" s="5" t="str">
        <f t="shared" si="45"/>
        <v/>
      </c>
      <c r="M177" s="5" t="str">
        <f t="shared" si="44"/>
        <v/>
      </c>
    </row>
    <row r="178" spans="1:13" x14ac:dyDescent="0.25">
      <c r="A178" s="4">
        <f t="shared" si="41"/>
        <v>166</v>
      </c>
      <c r="B178" s="1"/>
      <c r="C178" s="7"/>
      <c r="D178" s="8" t="str">
        <f t="shared" si="36"/>
        <v/>
      </c>
      <c r="E178" s="6" t="str">
        <f t="shared" si="37"/>
        <v xml:space="preserve">   ---</v>
      </c>
      <c r="F178" s="6" t="str">
        <f t="shared" si="38"/>
        <v xml:space="preserve">   ---</v>
      </c>
      <c r="G178" s="5" t="str">
        <f t="shared" si="39"/>
        <v/>
      </c>
      <c r="H178" s="6" t="str">
        <f t="shared" si="40"/>
        <v/>
      </c>
      <c r="I178" s="14" t="str">
        <f>IF(OR($B178="P",$B178="",$B178="AC",$B178="NT",$B178="Pc",$B178="CT",$B177="NT"),"   ---",(IF(AND(OR($B176="NT",$B176=""),$B179="CT",NOT($B177="Ac"),NOT($B178="NMe")),10^(VLOOKUP($B178,B!$C$5:$H$36,2,FALSE)+VLOOKUP($B177,B!$C$5:$H$36,3,FALSE)+B!$E$33+B!$D$34),(IF(AND(OR($B176="NT",$B176=""),NOT($B177="Ac")),10^(VLOOKUP($B178,B!$C$5:$H$36,2,FALSE)+VLOOKUP($B177,B!$C$5:$H$36,3,FALSE)+B!$E$33),(IF(AND($B179="CT",NOT($B178="NMe")),10^(VLOOKUP($B178,B!$C$5:$H$36,2,FALSE)+VLOOKUP($B177,B!$C$5:$H$36,3,FALSE)+B!$D$34),10^(VLOOKUP($B178,B!$C$5:$H$36,2,FALSE)+VLOOKUP($B177,B!$C$5:$H$36,3,FALSE)))))))))</f>
        <v xml:space="preserve">   ---</v>
      </c>
      <c r="J178" s="14" t="str">
        <f>IF(OR($B178="P",$B178="",$B178="AC",$B178="NT",$B178="Pc",$B178="CT",$B177="NT"),"   ---",(IF(AND(OR($B176="NT",$B176=""),$B179="CT",NOT($B177="Ac"),NOT($B178="NMe")),10^(VLOOKUP($B178,B!$C$5:$H$36,5,FALSE)+VLOOKUP($B177,B!$C$5:$H$36,6,FALSE)+B!$H$33+B!$G$34),(IF(AND(OR($B176="NT",$B176=""),NOT($B177="Ac")),10^(VLOOKUP($B178,B!$C$5:$H$36,5,FALSE)+VLOOKUP($B177,B!$C$5:$H$36,6,FALSE)+B!$H$33),(IF(AND($B179="CT",NOT($B178="NMe")),10^(VLOOKUP($B178,B!$C$5:$H$36,5,FALSE)+VLOOKUP($B177,B!$C$5:$H$36,6,FALSE)+B!$G$34),10^(VLOOKUP($B178,B!$C$5:$H$36,5,FALSE)+VLOOKUP($B177,B!$C$5:$H$36,6,FALSE)))))))))</f>
        <v xml:space="preserve">   ---</v>
      </c>
      <c r="K178" s="5" t="str">
        <f t="shared" si="42"/>
        <v/>
      </c>
      <c r="L178" s="5" t="str">
        <f t="shared" si="45"/>
        <v/>
      </c>
      <c r="M178" s="5" t="str">
        <f t="shared" si="44"/>
        <v/>
      </c>
    </row>
    <row r="179" spans="1:13" x14ac:dyDescent="0.25">
      <c r="A179" s="4">
        <f t="shared" si="41"/>
        <v>167</v>
      </c>
      <c r="B179" s="1"/>
      <c r="C179" s="7"/>
      <c r="D179" s="8" t="str">
        <f t="shared" si="36"/>
        <v/>
      </c>
      <c r="E179" s="6" t="str">
        <f t="shared" si="37"/>
        <v xml:space="preserve">   ---</v>
      </c>
      <c r="F179" s="6" t="str">
        <f t="shared" si="38"/>
        <v xml:space="preserve">   ---</v>
      </c>
      <c r="G179" s="5" t="str">
        <f t="shared" si="39"/>
        <v/>
      </c>
      <c r="H179" s="6" t="str">
        <f t="shared" si="40"/>
        <v/>
      </c>
      <c r="I179" s="14" t="str">
        <f>IF(OR($B179="P",$B179="",$B179="AC",$B179="NT",$B179="Pc",$B179="CT",$B178="NT"),"   ---",(IF(AND(OR($B177="NT",$B177=""),$B180="CT",NOT($B178="Ac"),NOT($B179="NMe")),10^(VLOOKUP($B179,B!$C$5:$H$36,2,FALSE)+VLOOKUP($B178,B!$C$5:$H$36,3,FALSE)+B!$E$33+B!$D$34),(IF(AND(OR($B177="NT",$B177=""),NOT($B178="Ac")),10^(VLOOKUP($B179,B!$C$5:$H$36,2,FALSE)+VLOOKUP($B178,B!$C$5:$H$36,3,FALSE)+B!$E$33),(IF(AND($B180="CT",NOT($B179="NMe")),10^(VLOOKUP($B179,B!$C$5:$H$36,2,FALSE)+VLOOKUP($B178,B!$C$5:$H$36,3,FALSE)+B!$D$34),10^(VLOOKUP($B179,B!$C$5:$H$36,2,FALSE)+VLOOKUP($B178,B!$C$5:$H$36,3,FALSE)))))))))</f>
        <v xml:space="preserve">   ---</v>
      </c>
      <c r="J179" s="14" t="str">
        <f>IF(OR($B179="P",$B179="",$B179="AC",$B179="NT",$B179="Pc",$B179="CT",$B178="NT"),"   ---",(IF(AND(OR($B177="NT",$B177=""),$B180="CT",NOT($B178="Ac"),NOT($B179="NMe")),10^(VLOOKUP($B179,B!$C$5:$H$36,5,FALSE)+VLOOKUP($B178,B!$C$5:$H$36,6,FALSE)+B!$H$33+B!$G$34),(IF(AND(OR($B177="NT",$B177=""),NOT($B178="Ac")),10^(VLOOKUP($B179,B!$C$5:$H$36,5,FALSE)+VLOOKUP($B178,B!$C$5:$H$36,6,FALSE)+B!$H$33),(IF(AND($B180="CT",NOT($B179="NMe")),10^(VLOOKUP($B179,B!$C$5:$H$36,5,FALSE)+VLOOKUP($B178,B!$C$5:$H$36,6,FALSE)+B!$G$34),10^(VLOOKUP($B179,B!$C$5:$H$36,5,FALSE)+VLOOKUP($B178,B!$C$5:$H$36,6,FALSE)))))))))</f>
        <v xml:space="preserve">   ---</v>
      </c>
      <c r="K179" s="5" t="str">
        <f t="shared" si="42"/>
        <v/>
      </c>
      <c r="L179" s="5" t="str">
        <f t="shared" si="45"/>
        <v/>
      </c>
      <c r="M179" s="5" t="str">
        <f t="shared" si="44"/>
        <v/>
      </c>
    </row>
    <row r="180" spans="1:13" x14ac:dyDescent="0.25">
      <c r="A180" s="4">
        <f t="shared" si="41"/>
        <v>168</v>
      </c>
      <c r="B180" s="1"/>
      <c r="C180" s="7"/>
      <c r="D180" s="8" t="str">
        <f t="shared" si="36"/>
        <v/>
      </c>
      <c r="E180" s="6" t="str">
        <f t="shared" si="37"/>
        <v xml:space="preserve">   ---</v>
      </c>
      <c r="F180" s="6" t="str">
        <f t="shared" si="38"/>
        <v xml:space="preserve">   ---</v>
      </c>
      <c r="G180" s="5" t="str">
        <f t="shared" si="39"/>
        <v/>
      </c>
      <c r="H180" s="6" t="str">
        <f t="shared" si="40"/>
        <v/>
      </c>
      <c r="I180" s="14" t="str">
        <f>IF(OR($B180="P",$B180="",$B180="AC",$B180="NT",$B180="Pc",$B180="CT",$B179="NT"),"   ---",(IF(AND(OR($B178="NT",$B178=""),$B181="CT",NOT($B179="Ac"),NOT($B180="NMe")),10^(VLOOKUP($B180,B!$C$5:$H$36,2,FALSE)+VLOOKUP($B179,B!$C$5:$H$36,3,FALSE)+B!$E$33+B!$D$34),(IF(AND(OR($B178="NT",$B178=""),NOT($B179="Ac")),10^(VLOOKUP($B180,B!$C$5:$H$36,2,FALSE)+VLOOKUP($B179,B!$C$5:$H$36,3,FALSE)+B!$E$33),(IF(AND($B181="CT",NOT($B180="NMe")),10^(VLOOKUP($B180,B!$C$5:$H$36,2,FALSE)+VLOOKUP($B179,B!$C$5:$H$36,3,FALSE)+B!$D$34),10^(VLOOKUP($B180,B!$C$5:$H$36,2,FALSE)+VLOOKUP($B179,B!$C$5:$H$36,3,FALSE)))))))))</f>
        <v xml:space="preserve">   ---</v>
      </c>
      <c r="J180" s="14" t="str">
        <f>IF(OR($B180="P",$B180="",$B180="AC",$B180="NT",$B180="Pc",$B180="CT",$B179="NT"),"   ---",(IF(AND(OR($B178="NT",$B178=""),$B181="CT",NOT($B179="Ac"),NOT($B180="NMe")),10^(VLOOKUP($B180,B!$C$5:$H$36,5,FALSE)+VLOOKUP($B179,B!$C$5:$H$36,6,FALSE)+B!$H$33+B!$G$34),(IF(AND(OR($B178="NT",$B178=""),NOT($B179="Ac")),10^(VLOOKUP($B180,B!$C$5:$H$36,5,FALSE)+VLOOKUP($B179,B!$C$5:$H$36,6,FALSE)+B!$H$33),(IF(AND($B181="CT",NOT($B180="NMe")),10^(VLOOKUP($B180,B!$C$5:$H$36,5,FALSE)+VLOOKUP($B179,B!$C$5:$H$36,6,FALSE)+B!$G$34),10^(VLOOKUP($B180,B!$C$5:$H$36,5,FALSE)+VLOOKUP($B179,B!$C$5:$H$36,6,FALSE)))))))))</f>
        <v xml:space="preserve">   ---</v>
      </c>
      <c r="K180" s="5" t="str">
        <f t="shared" si="42"/>
        <v/>
      </c>
      <c r="L180" s="5" t="str">
        <f t="shared" si="45"/>
        <v/>
      </c>
      <c r="M180" s="5" t="str">
        <f t="shared" si="44"/>
        <v/>
      </c>
    </row>
    <row r="181" spans="1:13" x14ac:dyDescent="0.25">
      <c r="A181" s="4">
        <f t="shared" si="41"/>
        <v>169</v>
      </c>
      <c r="B181" s="1"/>
      <c r="C181" s="7"/>
      <c r="D181" s="8" t="str">
        <f t="shared" si="36"/>
        <v/>
      </c>
      <c r="E181" s="6" t="str">
        <f t="shared" si="37"/>
        <v xml:space="preserve">   ---</v>
      </c>
      <c r="F181" s="6" t="str">
        <f t="shared" si="38"/>
        <v xml:space="preserve">   ---</v>
      </c>
      <c r="G181" s="5" t="str">
        <f t="shared" si="39"/>
        <v/>
      </c>
      <c r="H181" s="6" t="str">
        <f t="shared" si="40"/>
        <v/>
      </c>
      <c r="I181" s="14" t="str">
        <f>IF(OR($B181="P",$B181="",$B181="AC",$B181="NT",$B181="Pc",$B181="CT",$B180="NT"),"   ---",(IF(AND(OR($B179="NT",$B179=""),$B182="CT",NOT($B180="Ac"),NOT($B181="NMe")),10^(VLOOKUP($B181,B!$C$5:$H$36,2,FALSE)+VLOOKUP($B180,B!$C$5:$H$36,3,FALSE)+B!$E$33+B!$D$34),(IF(AND(OR($B179="NT",$B179=""),NOT($B180="Ac")),10^(VLOOKUP($B181,B!$C$5:$H$36,2,FALSE)+VLOOKUP($B180,B!$C$5:$H$36,3,FALSE)+B!$E$33),(IF(AND($B182="CT",NOT($B181="NMe")),10^(VLOOKUP($B181,B!$C$5:$H$36,2,FALSE)+VLOOKUP($B180,B!$C$5:$H$36,3,FALSE)+B!$D$34),10^(VLOOKUP($B181,B!$C$5:$H$36,2,FALSE)+VLOOKUP($B180,B!$C$5:$H$36,3,FALSE)))))))))</f>
        <v xml:space="preserve">   ---</v>
      </c>
      <c r="J181" s="14" t="str">
        <f>IF(OR($B181="P",$B181="",$B181="AC",$B181="NT",$B181="Pc",$B181="CT",$B180="NT"),"   ---",(IF(AND(OR($B179="NT",$B179=""),$B182="CT",NOT($B180="Ac"),NOT($B181="NMe")),10^(VLOOKUP($B181,B!$C$5:$H$36,5,FALSE)+VLOOKUP($B180,B!$C$5:$H$36,6,FALSE)+B!$H$33+B!$G$34),(IF(AND(OR($B179="NT",$B179=""),NOT($B180="Ac")),10^(VLOOKUP($B181,B!$C$5:$H$36,5,FALSE)+VLOOKUP($B180,B!$C$5:$H$36,6,FALSE)+B!$H$33),(IF(AND($B182="CT",NOT($B181="NMe")),10^(VLOOKUP($B181,B!$C$5:$H$36,5,FALSE)+VLOOKUP($B180,B!$C$5:$H$36,6,FALSE)+B!$G$34),10^(VLOOKUP($B181,B!$C$5:$H$36,5,FALSE)+VLOOKUP($B180,B!$C$5:$H$36,6,FALSE)))))))))</f>
        <v xml:space="preserve">   ---</v>
      </c>
      <c r="K181" s="5" t="str">
        <f t="shared" si="42"/>
        <v/>
      </c>
      <c r="L181" s="5" t="str">
        <f t="shared" si="45"/>
        <v/>
      </c>
      <c r="M181" s="5" t="str">
        <f t="shared" si="44"/>
        <v/>
      </c>
    </row>
    <row r="182" spans="1:13" x14ac:dyDescent="0.25">
      <c r="A182" s="4">
        <f t="shared" si="41"/>
        <v>170</v>
      </c>
      <c r="B182" s="1"/>
      <c r="C182" s="7"/>
      <c r="D182" s="8" t="str">
        <f t="shared" si="36"/>
        <v/>
      </c>
      <c r="E182" s="6" t="str">
        <f t="shared" si="37"/>
        <v xml:space="preserve">   ---</v>
      </c>
      <c r="F182" s="6" t="str">
        <f t="shared" si="38"/>
        <v xml:space="preserve">   ---</v>
      </c>
      <c r="G182" s="5" t="str">
        <f t="shared" si="39"/>
        <v/>
      </c>
      <c r="H182" s="6" t="str">
        <f t="shared" si="40"/>
        <v/>
      </c>
      <c r="I182" s="14" t="str">
        <f>IF(OR($B182="P",$B182="",$B182="AC",$B182="NT",$B182="Pc",$B182="CT",$B181="NT"),"   ---",(IF(AND(OR($B180="NT",$B180=""),$B183="CT",NOT($B181="Ac"),NOT($B182="NMe")),10^(VLOOKUP($B182,B!$C$5:$H$36,2,FALSE)+VLOOKUP($B181,B!$C$5:$H$36,3,FALSE)+B!$E$33+B!$D$34),(IF(AND(OR($B180="NT",$B180=""),NOT($B181="Ac")),10^(VLOOKUP($B182,B!$C$5:$H$36,2,FALSE)+VLOOKUP($B181,B!$C$5:$H$36,3,FALSE)+B!$E$33),(IF(AND($B183="CT",NOT($B182="NMe")),10^(VLOOKUP($B182,B!$C$5:$H$36,2,FALSE)+VLOOKUP($B181,B!$C$5:$H$36,3,FALSE)+B!$D$34),10^(VLOOKUP($B182,B!$C$5:$H$36,2,FALSE)+VLOOKUP($B181,B!$C$5:$H$36,3,FALSE)))))))))</f>
        <v xml:space="preserve">   ---</v>
      </c>
      <c r="J182" s="14" t="str">
        <f>IF(OR($B182="P",$B182="",$B182="AC",$B182="NT",$B182="Pc",$B182="CT",$B181="NT"),"   ---",(IF(AND(OR($B180="NT",$B180=""),$B183="CT",NOT($B181="Ac"),NOT($B182="NMe")),10^(VLOOKUP($B182,B!$C$5:$H$36,5,FALSE)+VLOOKUP($B181,B!$C$5:$H$36,6,FALSE)+B!$H$33+B!$G$34),(IF(AND(OR($B180="NT",$B180=""),NOT($B181="Ac")),10^(VLOOKUP($B182,B!$C$5:$H$36,5,FALSE)+VLOOKUP($B181,B!$C$5:$H$36,6,FALSE)+B!$H$33),(IF(AND($B183="CT",NOT($B182="NMe")),10^(VLOOKUP($B182,B!$C$5:$H$36,5,FALSE)+VLOOKUP($B181,B!$C$5:$H$36,6,FALSE)+B!$G$34),10^(VLOOKUP($B182,B!$C$5:$H$36,5,FALSE)+VLOOKUP($B181,B!$C$5:$H$36,6,FALSE)))))))))</f>
        <v xml:space="preserve">   ---</v>
      </c>
      <c r="K182" s="5" t="str">
        <f t="shared" si="42"/>
        <v/>
      </c>
      <c r="L182" s="5" t="str">
        <f t="shared" si="45"/>
        <v/>
      </c>
      <c r="M182" s="5" t="str">
        <f t="shared" si="44"/>
        <v/>
      </c>
    </row>
    <row r="183" spans="1:13" x14ac:dyDescent="0.25">
      <c r="A183" s="4">
        <f t="shared" si="41"/>
        <v>171</v>
      </c>
      <c r="B183" s="1"/>
      <c r="C183" s="7"/>
      <c r="D183" s="8" t="str">
        <f t="shared" si="36"/>
        <v/>
      </c>
      <c r="E183" s="6" t="str">
        <f t="shared" si="37"/>
        <v xml:space="preserve">   ---</v>
      </c>
      <c r="F183" s="6" t="str">
        <f t="shared" si="38"/>
        <v xml:space="preserve">   ---</v>
      </c>
      <c r="G183" s="5" t="str">
        <f t="shared" si="39"/>
        <v/>
      </c>
      <c r="H183" s="6" t="str">
        <f t="shared" si="40"/>
        <v/>
      </c>
      <c r="I183" s="14" t="str">
        <f>IF(OR($B183="P",$B183="",$B183="AC",$B183="NT",$B183="Pc",$B183="CT",$B182="NT"),"   ---",(IF(AND(OR($B181="NT",$B181=""),$B184="CT",NOT($B182="Ac"),NOT($B183="NMe")),10^(VLOOKUP($B183,B!$C$5:$H$36,2,FALSE)+VLOOKUP($B182,B!$C$5:$H$36,3,FALSE)+B!$E$33+B!$D$34),(IF(AND(OR($B181="NT",$B181=""),NOT($B182="Ac")),10^(VLOOKUP($B183,B!$C$5:$H$36,2,FALSE)+VLOOKUP($B182,B!$C$5:$H$36,3,FALSE)+B!$E$33),(IF(AND($B184="CT",NOT($B183="NMe")),10^(VLOOKUP($B183,B!$C$5:$H$36,2,FALSE)+VLOOKUP($B182,B!$C$5:$H$36,3,FALSE)+B!$D$34),10^(VLOOKUP($B183,B!$C$5:$H$36,2,FALSE)+VLOOKUP($B182,B!$C$5:$H$36,3,FALSE)))))))))</f>
        <v xml:space="preserve">   ---</v>
      </c>
      <c r="J183" s="14" t="str">
        <f>IF(OR($B183="P",$B183="",$B183="AC",$B183="NT",$B183="Pc",$B183="CT",$B182="NT"),"   ---",(IF(AND(OR($B181="NT",$B181=""),$B184="CT",NOT($B182="Ac"),NOT($B183="NMe")),10^(VLOOKUP($B183,B!$C$5:$H$36,5,FALSE)+VLOOKUP($B182,B!$C$5:$H$36,6,FALSE)+B!$H$33+B!$G$34),(IF(AND(OR($B181="NT",$B181=""),NOT($B182="Ac")),10^(VLOOKUP($B183,B!$C$5:$H$36,5,FALSE)+VLOOKUP($B182,B!$C$5:$H$36,6,FALSE)+B!$H$33),(IF(AND($B184="CT",NOT($B183="NMe")),10^(VLOOKUP($B183,B!$C$5:$H$36,5,FALSE)+VLOOKUP($B182,B!$C$5:$H$36,6,FALSE)+B!$G$34),10^(VLOOKUP($B183,B!$C$5:$H$36,5,FALSE)+VLOOKUP($B182,B!$C$5:$H$36,6,FALSE)))))))))</f>
        <v xml:space="preserve">   ---</v>
      </c>
      <c r="K183" s="5" t="str">
        <f t="shared" si="42"/>
        <v/>
      </c>
      <c r="L183" s="5" t="str">
        <f t="shared" si="45"/>
        <v/>
      </c>
      <c r="M183" s="5" t="str">
        <f t="shared" si="44"/>
        <v/>
      </c>
    </row>
    <row r="184" spans="1:13" x14ac:dyDescent="0.25">
      <c r="A184" s="4">
        <f t="shared" si="41"/>
        <v>172</v>
      </c>
      <c r="B184" s="1"/>
      <c r="C184" s="7"/>
      <c r="D184" s="8" t="str">
        <f t="shared" si="36"/>
        <v/>
      </c>
      <c r="E184" s="6" t="str">
        <f t="shared" si="37"/>
        <v xml:space="preserve">   ---</v>
      </c>
      <c r="F184" s="6" t="str">
        <f t="shared" si="38"/>
        <v xml:space="preserve">   ---</v>
      </c>
      <c r="G184" s="5" t="str">
        <f t="shared" si="39"/>
        <v/>
      </c>
      <c r="H184" s="6" t="str">
        <f t="shared" si="40"/>
        <v/>
      </c>
      <c r="I184" s="14" t="str">
        <f>IF(OR($B184="P",$B184="",$B184="AC",$B184="NT",$B184="Pc",$B184="CT",$B183="NT"),"   ---",(IF(AND(OR($B182="NT",$B182=""),$B185="CT",NOT($B183="Ac"),NOT($B184="NMe")),10^(VLOOKUP($B184,B!$C$5:$H$36,2,FALSE)+VLOOKUP($B183,B!$C$5:$H$36,3,FALSE)+B!$E$33+B!$D$34),(IF(AND(OR($B182="NT",$B182=""),NOT($B183="Ac")),10^(VLOOKUP($B184,B!$C$5:$H$36,2,FALSE)+VLOOKUP($B183,B!$C$5:$H$36,3,FALSE)+B!$E$33),(IF(AND($B185="CT",NOT($B184="NMe")),10^(VLOOKUP($B184,B!$C$5:$H$36,2,FALSE)+VLOOKUP($B183,B!$C$5:$H$36,3,FALSE)+B!$D$34),10^(VLOOKUP($B184,B!$C$5:$H$36,2,FALSE)+VLOOKUP($B183,B!$C$5:$H$36,3,FALSE)))))))))</f>
        <v xml:space="preserve">   ---</v>
      </c>
      <c r="J184" s="14" t="str">
        <f>IF(OR($B184="P",$B184="",$B184="AC",$B184="NT",$B184="Pc",$B184="CT",$B183="NT"),"   ---",(IF(AND(OR($B182="NT",$B182=""),$B185="CT",NOT($B183="Ac"),NOT($B184="NMe")),10^(VLOOKUP($B184,B!$C$5:$H$36,5,FALSE)+VLOOKUP($B183,B!$C$5:$H$36,6,FALSE)+B!$H$33+B!$G$34),(IF(AND(OR($B182="NT",$B182=""),NOT($B183="Ac")),10^(VLOOKUP($B184,B!$C$5:$H$36,5,FALSE)+VLOOKUP($B183,B!$C$5:$H$36,6,FALSE)+B!$H$33),(IF(AND($B185="CT",NOT($B184="NMe")),10^(VLOOKUP($B184,B!$C$5:$H$36,5,FALSE)+VLOOKUP($B183,B!$C$5:$H$36,6,FALSE)+B!$G$34),10^(VLOOKUP($B184,B!$C$5:$H$36,5,FALSE)+VLOOKUP($B183,B!$C$5:$H$36,6,FALSE)))))))))</f>
        <v xml:space="preserve">   ---</v>
      </c>
      <c r="K184" s="5" t="str">
        <f t="shared" si="42"/>
        <v/>
      </c>
      <c r="L184" s="5" t="str">
        <f t="shared" si="45"/>
        <v/>
      </c>
      <c r="M184" s="5" t="str">
        <f t="shared" si="44"/>
        <v/>
      </c>
    </row>
    <row r="185" spans="1:13" x14ac:dyDescent="0.25">
      <c r="A185" s="4">
        <f t="shared" si="41"/>
        <v>173</v>
      </c>
      <c r="B185" s="1"/>
      <c r="C185" s="7"/>
      <c r="D185" s="8" t="str">
        <f t="shared" si="36"/>
        <v/>
      </c>
      <c r="E185" s="6" t="str">
        <f t="shared" si="37"/>
        <v xml:space="preserve">   ---</v>
      </c>
      <c r="F185" s="6" t="str">
        <f t="shared" si="38"/>
        <v xml:space="preserve">   ---</v>
      </c>
      <c r="G185" s="5" t="str">
        <f t="shared" si="39"/>
        <v/>
      </c>
      <c r="H185" s="6" t="str">
        <f t="shared" si="40"/>
        <v/>
      </c>
      <c r="I185" s="14" t="str">
        <f>IF(OR($B185="P",$B185="",$B185="AC",$B185="NT",$B185="Pc",$B185="CT",$B184="NT"),"   ---",(IF(AND(OR($B183="NT",$B183=""),$B186="CT",NOT($B184="Ac"),NOT($B185="NMe")),10^(VLOOKUP($B185,B!$C$5:$H$36,2,FALSE)+VLOOKUP($B184,B!$C$5:$H$36,3,FALSE)+B!$E$33+B!$D$34),(IF(AND(OR($B183="NT",$B183=""),NOT($B184="Ac")),10^(VLOOKUP($B185,B!$C$5:$H$36,2,FALSE)+VLOOKUP($B184,B!$C$5:$H$36,3,FALSE)+B!$E$33),(IF(AND($B186="CT",NOT($B185="NMe")),10^(VLOOKUP($B185,B!$C$5:$H$36,2,FALSE)+VLOOKUP($B184,B!$C$5:$H$36,3,FALSE)+B!$D$34),10^(VLOOKUP($B185,B!$C$5:$H$36,2,FALSE)+VLOOKUP($B184,B!$C$5:$H$36,3,FALSE)))))))))</f>
        <v xml:space="preserve">   ---</v>
      </c>
      <c r="J185" s="14" t="str">
        <f>IF(OR($B185="P",$B185="",$B185="AC",$B185="NT",$B185="Pc",$B185="CT",$B184="NT"),"   ---",(IF(AND(OR($B183="NT",$B183=""),$B186="CT",NOT($B184="Ac"),NOT($B185="NMe")),10^(VLOOKUP($B185,B!$C$5:$H$36,5,FALSE)+VLOOKUP($B184,B!$C$5:$H$36,6,FALSE)+B!$H$33+B!$G$34),(IF(AND(OR($B183="NT",$B183=""),NOT($B184="Ac")),10^(VLOOKUP($B185,B!$C$5:$H$36,5,FALSE)+VLOOKUP($B184,B!$C$5:$H$36,6,FALSE)+B!$H$33),(IF(AND($B186="CT",NOT($B185="NMe")),10^(VLOOKUP($B185,B!$C$5:$H$36,5,FALSE)+VLOOKUP($B184,B!$C$5:$H$36,6,FALSE)+B!$G$34),10^(VLOOKUP($B185,B!$C$5:$H$36,5,FALSE)+VLOOKUP($B184,B!$C$5:$H$36,6,FALSE)))))))))</f>
        <v xml:space="preserve">   ---</v>
      </c>
      <c r="K185" s="5" t="str">
        <f t="shared" si="42"/>
        <v/>
      </c>
      <c r="L185" s="5" t="str">
        <f t="shared" si="45"/>
        <v/>
      </c>
      <c r="M185" s="5" t="str">
        <f t="shared" si="44"/>
        <v/>
      </c>
    </row>
    <row r="186" spans="1:13" x14ac:dyDescent="0.25">
      <c r="A186" s="4">
        <f t="shared" si="41"/>
        <v>174</v>
      </c>
      <c r="B186" s="1"/>
      <c r="C186" s="7"/>
      <c r="D186" s="8" t="str">
        <f t="shared" si="36"/>
        <v/>
      </c>
      <c r="E186" s="6" t="str">
        <f t="shared" si="37"/>
        <v xml:space="preserve">   ---</v>
      </c>
      <c r="F186" s="6" t="str">
        <f t="shared" si="38"/>
        <v xml:space="preserve">   ---</v>
      </c>
      <c r="G186" s="5" t="str">
        <f t="shared" si="39"/>
        <v/>
      </c>
      <c r="H186" s="6" t="str">
        <f t="shared" si="40"/>
        <v/>
      </c>
      <c r="I186" s="14" t="str">
        <f>IF(OR($B186="P",$B186="",$B186="AC",$B186="NT",$B186="Pc",$B186="CT",$B185="NT"),"   ---",(IF(AND(OR($B184="NT",$B184=""),$B187="CT",NOT($B185="Ac"),NOT($B186="NMe")),10^(VLOOKUP($B186,B!$C$5:$H$36,2,FALSE)+VLOOKUP($B185,B!$C$5:$H$36,3,FALSE)+B!$E$33+B!$D$34),(IF(AND(OR($B184="NT",$B184=""),NOT($B185="Ac")),10^(VLOOKUP($B186,B!$C$5:$H$36,2,FALSE)+VLOOKUP($B185,B!$C$5:$H$36,3,FALSE)+B!$E$33),(IF(AND($B187="CT",NOT($B186="NMe")),10^(VLOOKUP($B186,B!$C$5:$H$36,2,FALSE)+VLOOKUP($B185,B!$C$5:$H$36,3,FALSE)+B!$D$34),10^(VLOOKUP($B186,B!$C$5:$H$36,2,FALSE)+VLOOKUP($B185,B!$C$5:$H$36,3,FALSE)))))))))</f>
        <v xml:space="preserve">   ---</v>
      </c>
      <c r="J186" s="14" t="str">
        <f>IF(OR($B186="P",$B186="",$B186="AC",$B186="NT",$B186="Pc",$B186="CT",$B185="NT"),"   ---",(IF(AND(OR($B184="NT",$B184=""),$B187="CT",NOT($B185="Ac"),NOT($B186="NMe")),10^(VLOOKUP($B186,B!$C$5:$H$36,5,FALSE)+VLOOKUP($B185,B!$C$5:$H$36,6,FALSE)+B!$H$33+B!$G$34),(IF(AND(OR($B184="NT",$B184=""),NOT($B185="Ac")),10^(VLOOKUP($B186,B!$C$5:$H$36,5,FALSE)+VLOOKUP($B185,B!$C$5:$H$36,6,FALSE)+B!$H$33),(IF(AND($B187="CT",NOT($B186="NMe")),10^(VLOOKUP($B186,B!$C$5:$H$36,5,FALSE)+VLOOKUP($B185,B!$C$5:$H$36,6,FALSE)+B!$G$34),10^(VLOOKUP($B186,B!$C$5:$H$36,5,FALSE)+VLOOKUP($B185,B!$C$5:$H$36,6,FALSE)))))))))</f>
        <v xml:space="preserve">   ---</v>
      </c>
      <c r="K186" s="5" t="str">
        <f t="shared" si="42"/>
        <v/>
      </c>
      <c r="L186" s="5" t="str">
        <f t="shared" si="45"/>
        <v/>
      </c>
      <c r="M186" s="5" t="str">
        <f t="shared" si="44"/>
        <v/>
      </c>
    </row>
    <row r="187" spans="1:13" x14ac:dyDescent="0.25">
      <c r="A187" s="4">
        <f t="shared" si="41"/>
        <v>175</v>
      </c>
      <c r="B187" s="1"/>
      <c r="C187" s="7"/>
      <c r="D187" s="8" t="str">
        <f t="shared" si="36"/>
        <v/>
      </c>
      <c r="E187" s="6" t="str">
        <f t="shared" si="37"/>
        <v xml:space="preserve">   ---</v>
      </c>
      <c r="F187" s="6" t="str">
        <f t="shared" si="38"/>
        <v xml:space="preserve">   ---</v>
      </c>
      <c r="G187" s="5" t="str">
        <f t="shared" si="39"/>
        <v/>
      </c>
      <c r="H187" s="6" t="str">
        <f t="shared" si="40"/>
        <v/>
      </c>
      <c r="I187" s="14" t="str">
        <f>IF(OR($B187="P",$B187="",$B187="AC",$B187="NT",$B187="Pc",$B187="CT",$B186="NT"),"   ---",(IF(AND(OR($B185="NT",$B185=""),$B188="CT",NOT($B186="Ac"),NOT($B187="NMe")),10^(VLOOKUP($B187,B!$C$5:$H$36,2,FALSE)+VLOOKUP($B186,B!$C$5:$H$36,3,FALSE)+B!$E$33+B!$D$34),(IF(AND(OR($B185="NT",$B185=""),NOT($B186="Ac")),10^(VLOOKUP($B187,B!$C$5:$H$36,2,FALSE)+VLOOKUP($B186,B!$C$5:$H$36,3,FALSE)+B!$E$33),(IF(AND($B188="CT",NOT($B187="NMe")),10^(VLOOKUP($B187,B!$C$5:$H$36,2,FALSE)+VLOOKUP($B186,B!$C$5:$H$36,3,FALSE)+B!$D$34),10^(VLOOKUP($B187,B!$C$5:$H$36,2,FALSE)+VLOOKUP($B186,B!$C$5:$H$36,3,FALSE)))))))))</f>
        <v xml:space="preserve">   ---</v>
      </c>
      <c r="J187" s="14" t="str">
        <f>IF(OR($B187="P",$B187="",$B187="AC",$B187="NT",$B187="Pc",$B187="CT",$B186="NT"),"   ---",(IF(AND(OR($B185="NT",$B185=""),$B188="CT",NOT($B186="Ac"),NOT($B187="NMe")),10^(VLOOKUP($B187,B!$C$5:$H$36,5,FALSE)+VLOOKUP($B186,B!$C$5:$H$36,6,FALSE)+B!$H$33+B!$G$34),(IF(AND(OR($B185="NT",$B185=""),NOT($B186="Ac")),10^(VLOOKUP($B187,B!$C$5:$H$36,5,FALSE)+VLOOKUP($B186,B!$C$5:$H$36,6,FALSE)+B!$H$33),(IF(AND($B188="CT",NOT($B187="NMe")),10^(VLOOKUP($B187,B!$C$5:$H$36,5,FALSE)+VLOOKUP($B186,B!$C$5:$H$36,6,FALSE)+B!$G$34),10^(VLOOKUP($B187,B!$C$5:$H$36,5,FALSE)+VLOOKUP($B186,B!$C$5:$H$36,6,FALSE)))))))))</f>
        <v xml:space="preserve">   ---</v>
      </c>
      <c r="K187" s="5" t="str">
        <f t="shared" si="42"/>
        <v/>
      </c>
      <c r="L187" s="5" t="str">
        <f t="shared" si="45"/>
        <v/>
      </c>
      <c r="M187" s="5" t="str">
        <f t="shared" si="44"/>
        <v/>
      </c>
    </row>
    <row r="188" spans="1:13" x14ac:dyDescent="0.25">
      <c r="A188" s="4">
        <f t="shared" si="41"/>
        <v>176</v>
      </c>
      <c r="B188" s="1"/>
      <c r="C188" s="7"/>
      <c r="D188" s="8" t="str">
        <f t="shared" si="36"/>
        <v/>
      </c>
      <c r="E188" s="6" t="str">
        <f t="shared" si="37"/>
        <v xml:space="preserve">   ---</v>
      </c>
      <c r="F188" s="6" t="str">
        <f t="shared" si="38"/>
        <v xml:space="preserve">   ---</v>
      </c>
      <c r="G188" s="5" t="str">
        <f t="shared" si="39"/>
        <v/>
      </c>
      <c r="H188" s="6" t="str">
        <f t="shared" si="40"/>
        <v/>
      </c>
      <c r="I188" s="14" t="str">
        <f>IF(OR($B188="P",$B188="",$B188="AC",$B188="NT",$B188="Pc",$B188="CT",$B187="NT"),"   ---",(IF(AND(OR($B186="NT",$B186=""),$B189="CT",NOT($B187="Ac"),NOT($B188="NMe")),10^(VLOOKUP($B188,B!$C$5:$H$36,2,FALSE)+VLOOKUP($B187,B!$C$5:$H$36,3,FALSE)+B!$E$33+B!$D$34),(IF(AND(OR($B186="NT",$B186=""),NOT($B187="Ac")),10^(VLOOKUP($B188,B!$C$5:$H$36,2,FALSE)+VLOOKUP($B187,B!$C$5:$H$36,3,FALSE)+B!$E$33),(IF(AND($B189="CT",NOT($B188="NMe")),10^(VLOOKUP($B188,B!$C$5:$H$36,2,FALSE)+VLOOKUP($B187,B!$C$5:$H$36,3,FALSE)+B!$D$34),10^(VLOOKUP($B188,B!$C$5:$H$36,2,FALSE)+VLOOKUP($B187,B!$C$5:$H$36,3,FALSE)))))))))</f>
        <v xml:space="preserve">   ---</v>
      </c>
      <c r="J188" s="14" t="str">
        <f>IF(OR($B188="P",$B188="",$B188="AC",$B188="NT",$B188="Pc",$B188="CT",$B187="NT"),"   ---",(IF(AND(OR($B186="NT",$B186=""),$B189="CT",NOT($B187="Ac"),NOT($B188="NMe")),10^(VLOOKUP($B188,B!$C$5:$H$36,5,FALSE)+VLOOKUP($B187,B!$C$5:$H$36,6,FALSE)+B!$H$33+B!$G$34),(IF(AND(OR($B186="NT",$B186=""),NOT($B187="Ac")),10^(VLOOKUP($B188,B!$C$5:$H$36,5,FALSE)+VLOOKUP($B187,B!$C$5:$H$36,6,FALSE)+B!$H$33),(IF(AND($B189="CT",NOT($B188="NMe")),10^(VLOOKUP($B188,B!$C$5:$H$36,5,FALSE)+VLOOKUP($B187,B!$C$5:$H$36,6,FALSE)+B!$G$34),10^(VLOOKUP($B188,B!$C$5:$H$36,5,FALSE)+VLOOKUP($B187,B!$C$5:$H$36,6,FALSE)))))))))</f>
        <v xml:space="preserve">   ---</v>
      </c>
      <c r="K188" s="5" t="str">
        <f t="shared" si="42"/>
        <v/>
      </c>
      <c r="L188" s="5" t="str">
        <f t="shared" si="45"/>
        <v/>
      </c>
      <c r="M188" s="5" t="str">
        <f t="shared" si="44"/>
        <v/>
      </c>
    </row>
    <row r="189" spans="1:13" x14ac:dyDescent="0.25">
      <c r="A189" s="4">
        <f t="shared" si="41"/>
        <v>177</v>
      </c>
      <c r="B189" s="1"/>
      <c r="C189" s="7"/>
      <c r="D189" s="8" t="str">
        <f t="shared" si="36"/>
        <v/>
      </c>
      <c r="E189" s="6" t="str">
        <f t="shared" si="37"/>
        <v xml:space="preserve">   ---</v>
      </c>
      <c r="F189" s="6" t="str">
        <f t="shared" si="38"/>
        <v xml:space="preserve">   ---</v>
      </c>
      <c r="G189" s="5" t="str">
        <f t="shared" si="39"/>
        <v/>
      </c>
      <c r="H189" s="6" t="str">
        <f t="shared" si="40"/>
        <v/>
      </c>
      <c r="I189" s="14" t="str">
        <f>IF(OR($B189="P",$B189="",$B189="AC",$B189="NT",$B189="Pc",$B189="CT",$B188="NT"),"   ---",(IF(AND(OR($B187="NT",$B187=""),$B190="CT",NOT($B188="Ac"),NOT($B189="NMe")),10^(VLOOKUP($B189,B!$C$5:$H$36,2,FALSE)+VLOOKUP($B188,B!$C$5:$H$36,3,FALSE)+B!$E$33+B!$D$34),(IF(AND(OR($B187="NT",$B187=""),NOT($B188="Ac")),10^(VLOOKUP($B189,B!$C$5:$H$36,2,FALSE)+VLOOKUP($B188,B!$C$5:$H$36,3,FALSE)+B!$E$33),(IF(AND($B190="CT",NOT($B189="NMe")),10^(VLOOKUP($B189,B!$C$5:$H$36,2,FALSE)+VLOOKUP($B188,B!$C$5:$H$36,3,FALSE)+B!$D$34),10^(VLOOKUP($B189,B!$C$5:$H$36,2,FALSE)+VLOOKUP($B188,B!$C$5:$H$36,3,FALSE)))))))))</f>
        <v xml:space="preserve">   ---</v>
      </c>
      <c r="J189" s="14" t="str">
        <f>IF(OR($B189="P",$B189="",$B189="AC",$B189="NT",$B189="Pc",$B189="CT",$B188="NT"),"   ---",(IF(AND(OR($B187="NT",$B187=""),$B190="CT",NOT($B188="Ac"),NOT($B189="NMe")),10^(VLOOKUP($B189,B!$C$5:$H$36,5,FALSE)+VLOOKUP($B188,B!$C$5:$H$36,6,FALSE)+B!$H$33+B!$G$34),(IF(AND(OR($B187="NT",$B187=""),NOT($B188="Ac")),10^(VLOOKUP($B189,B!$C$5:$H$36,5,FALSE)+VLOOKUP($B188,B!$C$5:$H$36,6,FALSE)+B!$H$33),(IF(AND($B190="CT",NOT($B189="NMe")),10^(VLOOKUP($B189,B!$C$5:$H$36,5,FALSE)+VLOOKUP($B188,B!$C$5:$H$36,6,FALSE)+B!$G$34),10^(VLOOKUP($B189,B!$C$5:$H$36,5,FALSE)+VLOOKUP($B188,B!$C$5:$H$36,6,FALSE)))))))))</f>
        <v xml:space="preserve">   ---</v>
      </c>
      <c r="K189" s="5" t="str">
        <f t="shared" si="42"/>
        <v/>
      </c>
      <c r="L189" s="5" t="str">
        <f t="shared" si="45"/>
        <v/>
      </c>
      <c r="M189" s="5" t="str">
        <f t="shared" si="44"/>
        <v/>
      </c>
    </row>
    <row r="190" spans="1:13" x14ac:dyDescent="0.25">
      <c r="A190" s="4">
        <f t="shared" si="41"/>
        <v>178</v>
      </c>
      <c r="B190" s="1"/>
      <c r="C190" s="7"/>
      <c r="D190" s="8" t="str">
        <f t="shared" si="36"/>
        <v/>
      </c>
      <c r="E190" s="6" t="str">
        <f t="shared" si="37"/>
        <v xml:space="preserve">   ---</v>
      </c>
      <c r="F190" s="6" t="str">
        <f t="shared" si="38"/>
        <v xml:space="preserve">   ---</v>
      </c>
      <c r="G190" s="5" t="str">
        <f t="shared" si="39"/>
        <v/>
      </c>
      <c r="H190" s="6" t="str">
        <f t="shared" si="40"/>
        <v/>
      </c>
      <c r="I190" s="14" t="str">
        <f>IF(OR($B190="P",$B190="",$B190="AC",$B190="NT",$B190="Pc",$B190="CT",$B189="NT"),"   ---",(IF(AND(OR($B188="NT",$B188=""),$B191="CT",NOT($B189="Ac"),NOT($B190="NMe")),10^(VLOOKUP($B190,B!$C$5:$H$36,2,FALSE)+VLOOKUP($B189,B!$C$5:$H$36,3,FALSE)+B!$E$33+B!$D$34),(IF(AND(OR($B188="NT",$B188=""),NOT($B189="Ac")),10^(VLOOKUP($B190,B!$C$5:$H$36,2,FALSE)+VLOOKUP($B189,B!$C$5:$H$36,3,FALSE)+B!$E$33),(IF(AND($B191="CT",NOT($B190="NMe")),10^(VLOOKUP($B190,B!$C$5:$H$36,2,FALSE)+VLOOKUP($B189,B!$C$5:$H$36,3,FALSE)+B!$D$34),10^(VLOOKUP($B190,B!$C$5:$H$36,2,FALSE)+VLOOKUP($B189,B!$C$5:$H$36,3,FALSE)))))))))</f>
        <v xml:space="preserve">   ---</v>
      </c>
      <c r="J190" s="14" t="str">
        <f>IF(OR($B190="P",$B190="",$B190="AC",$B190="NT",$B190="Pc",$B190="CT",$B189="NT"),"   ---",(IF(AND(OR($B188="NT",$B188=""),$B191="CT",NOT($B189="Ac"),NOT($B190="NMe")),10^(VLOOKUP($B190,B!$C$5:$H$36,5,FALSE)+VLOOKUP($B189,B!$C$5:$H$36,6,FALSE)+B!$H$33+B!$G$34),(IF(AND(OR($B188="NT",$B188=""),NOT($B189="Ac")),10^(VLOOKUP($B190,B!$C$5:$H$36,5,FALSE)+VLOOKUP($B189,B!$C$5:$H$36,6,FALSE)+B!$H$33),(IF(AND($B191="CT",NOT($B190="NMe")),10^(VLOOKUP($B190,B!$C$5:$H$36,5,FALSE)+VLOOKUP($B189,B!$C$5:$H$36,6,FALSE)+B!$G$34),10^(VLOOKUP($B190,B!$C$5:$H$36,5,FALSE)+VLOOKUP($B189,B!$C$5:$H$36,6,FALSE)))))))))</f>
        <v xml:space="preserve">   ---</v>
      </c>
      <c r="K190" s="5" t="str">
        <f t="shared" si="42"/>
        <v/>
      </c>
      <c r="L190" s="5" t="str">
        <f t="shared" si="45"/>
        <v/>
      </c>
      <c r="M190" s="5" t="str">
        <f t="shared" si="44"/>
        <v/>
      </c>
    </row>
    <row r="191" spans="1:13" x14ac:dyDescent="0.25">
      <c r="A191" s="4">
        <f t="shared" si="41"/>
        <v>179</v>
      </c>
      <c r="B191" s="1"/>
      <c r="C191" s="7"/>
      <c r="D191" s="8" t="str">
        <f t="shared" si="36"/>
        <v/>
      </c>
      <c r="E191" s="6" t="str">
        <f t="shared" si="37"/>
        <v xml:space="preserve">   ---</v>
      </c>
      <c r="F191" s="6" t="str">
        <f t="shared" si="38"/>
        <v xml:space="preserve">   ---</v>
      </c>
      <c r="G191" s="5" t="str">
        <f t="shared" si="39"/>
        <v/>
      </c>
      <c r="H191" s="6" t="str">
        <f t="shared" si="40"/>
        <v/>
      </c>
      <c r="I191" s="14" t="str">
        <f>IF(OR($B191="P",$B191="",$B191="AC",$B191="NT",$B191="Pc",$B191="CT",$B190="NT"),"   ---",(IF(AND(OR($B189="NT",$B189=""),$B192="CT",NOT($B190="Ac"),NOT($B191="NMe")),10^(VLOOKUP($B191,B!$C$5:$H$36,2,FALSE)+VLOOKUP($B190,B!$C$5:$H$36,3,FALSE)+B!$E$33+B!$D$34),(IF(AND(OR($B189="NT",$B189=""),NOT($B190="Ac")),10^(VLOOKUP($B191,B!$C$5:$H$36,2,FALSE)+VLOOKUP($B190,B!$C$5:$H$36,3,FALSE)+B!$E$33),(IF(AND($B192="CT",NOT($B191="NMe")),10^(VLOOKUP($B191,B!$C$5:$H$36,2,FALSE)+VLOOKUP($B190,B!$C$5:$H$36,3,FALSE)+B!$D$34),10^(VLOOKUP($B191,B!$C$5:$H$36,2,FALSE)+VLOOKUP($B190,B!$C$5:$H$36,3,FALSE)))))))))</f>
        <v xml:space="preserve">   ---</v>
      </c>
      <c r="J191" s="14" t="str">
        <f>IF(OR($B191="P",$B191="",$B191="AC",$B191="NT",$B191="Pc",$B191="CT",$B190="NT"),"   ---",(IF(AND(OR($B189="NT",$B189=""),$B192="CT",NOT($B190="Ac"),NOT($B191="NMe")),10^(VLOOKUP($B191,B!$C$5:$H$36,5,FALSE)+VLOOKUP($B190,B!$C$5:$H$36,6,FALSE)+B!$H$33+B!$G$34),(IF(AND(OR($B189="NT",$B189=""),NOT($B190="Ac")),10^(VLOOKUP($B191,B!$C$5:$H$36,5,FALSE)+VLOOKUP($B190,B!$C$5:$H$36,6,FALSE)+B!$H$33),(IF(AND($B192="CT",NOT($B191="NMe")),10^(VLOOKUP($B191,B!$C$5:$H$36,5,FALSE)+VLOOKUP($B190,B!$C$5:$H$36,6,FALSE)+B!$G$34),10^(VLOOKUP($B191,B!$C$5:$H$36,5,FALSE)+VLOOKUP($B190,B!$C$5:$H$36,6,FALSE)))))))))</f>
        <v xml:space="preserve">   ---</v>
      </c>
      <c r="K191" s="5" t="str">
        <f t="shared" si="42"/>
        <v/>
      </c>
      <c r="L191" s="5" t="str">
        <f t="shared" si="45"/>
        <v/>
      </c>
      <c r="M191" s="5" t="str">
        <f t="shared" si="44"/>
        <v/>
      </c>
    </row>
    <row r="192" spans="1:13" x14ac:dyDescent="0.25">
      <c r="A192" s="4">
        <f t="shared" si="41"/>
        <v>180</v>
      </c>
      <c r="B192" s="1"/>
      <c r="C192" s="7"/>
      <c r="D192" s="8" t="str">
        <f t="shared" si="36"/>
        <v/>
      </c>
      <c r="E192" s="6" t="str">
        <f t="shared" si="37"/>
        <v xml:space="preserve">   ---</v>
      </c>
      <c r="F192" s="6" t="str">
        <f t="shared" si="38"/>
        <v xml:space="preserve">   ---</v>
      </c>
      <c r="G192" s="5" t="str">
        <f t="shared" si="39"/>
        <v/>
      </c>
      <c r="H192" s="6" t="str">
        <f t="shared" si="40"/>
        <v/>
      </c>
      <c r="I192" s="14" t="str">
        <f>IF(OR($B192="P",$B192="",$B192="AC",$B192="NT",$B192="Pc",$B192="CT",$B191="NT"),"   ---",(IF(AND(OR($B190="NT",$B190=""),$B193="CT",NOT($B191="Ac"),NOT($B192="NMe")),10^(VLOOKUP($B192,B!$C$5:$H$36,2,FALSE)+VLOOKUP($B191,B!$C$5:$H$36,3,FALSE)+B!$E$33+B!$D$34),(IF(AND(OR($B190="NT",$B190=""),NOT($B191="Ac")),10^(VLOOKUP($B192,B!$C$5:$H$36,2,FALSE)+VLOOKUP($B191,B!$C$5:$H$36,3,FALSE)+B!$E$33),(IF(AND($B193="CT",NOT($B192="NMe")),10^(VLOOKUP($B192,B!$C$5:$H$36,2,FALSE)+VLOOKUP($B191,B!$C$5:$H$36,3,FALSE)+B!$D$34),10^(VLOOKUP($B192,B!$C$5:$H$36,2,FALSE)+VLOOKUP($B191,B!$C$5:$H$36,3,FALSE)))))))))</f>
        <v xml:space="preserve">   ---</v>
      </c>
      <c r="J192" s="14" t="str">
        <f>IF(OR($B192="P",$B192="",$B192="AC",$B192="NT",$B192="Pc",$B192="CT",$B191="NT"),"   ---",(IF(AND(OR($B190="NT",$B190=""),$B193="CT",NOT($B191="Ac"),NOT($B192="NMe")),10^(VLOOKUP($B192,B!$C$5:$H$36,5,FALSE)+VLOOKUP($B191,B!$C$5:$H$36,6,FALSE)+B!$H$33+B!$G$34),(IF(AND(OR($B190="NT",$B190=""),NOT($B191="Ac")),10^(VLOOKUP($B192,B!$C$5:$H$36,5,FALSE)+VLOOKUP($B191,B!$C$5:$H$36,6,FALSE)+B!$H$33),(IF(AND($B193="CT",NOT($B192="NMe")),10^(VLOOKUP($B192,B!$C$5:$H$36,5,FALSE)+VLOOKUP($B191,B!$C$5:$H$36,6,FALSE)+B!$G$34),10^(VLOOKUP($B192,B!$C$5:$H$36,5,FALSE)+VLOOKUP($B191,B!$C$5:$H$36,6,FALSE)))))))))</f>
        <v xml:space="preserve">   ---</v>
      </c>
      <c r="K192" s="5" t="str">
        <f t="shared" si="42"/>
        <v/>
      </c>
      <c r="L192" s="5" t="str">
        <f t="shared" si="45"/>
        <v/>
      </c>
      <c r="M192" s="5" t="str">
        <f t="shared" si="44"/>
        <v/>
      </c>
    </row>
    <row r="193" spans="1:13" x14ac:dyDescent="0.25">
      <c r="A193" s="4">
        <f t="shared" si="41"/>
        <v>181</v>
      </c>
      <c r="B193" s="1"/>
      <c r="C193" s="7"/>
      <c r="D193" s="8" t="str">
        <f t="shared" si="36"/>
        <v/>
      </c>
      <c r="E193" s="6" t="str">
        <f t="shared" si="37"/>
        <v xml:space="preserve">   ---</v>
      </c>
      <c r="F193" s="6" t="str">
        <f t="shared" si="38"/>
        <v xml:space="preserve">   ---</v>
      </c>
      <c r="G193" s="5" t="str">
        <f t="shared" si="39"/>
        <v/>
      </c>
      <c r="H193" s="6" t="str">
        <f t="shared" si="40"/>
        <v/>
      </c>
      <c r="I193" s="14" t="str">
        <f>IF(OR($B193="P",$B193="",$B193="AC",$B193="NT",$B193="Pc",$B193="CT",$B192="NT"),"   ---",(IF(AND(OR($B191="NT",$B191=""),$B194="CT",NOT($B192="Ac"),NOT($B193="NMe")),10^(VLOOKUP($B193,B!$C$5:$H$36,2,FALSE)+VLOOKUP($B192,B!$C$5:$H$36,3,FALSE)+B!$E$33+B!$D$34),(IF(AND(OR($B191="NT",$B191=""),NOT($B192="Ac")),10^(VLOOKUP($B193,B!$C$5:$H$36,2,FALSE)+VLOOKUP($B192,B!$C$5:$H$36,3,FALSE)+B!$E$33),(IF(AND($B194="CT",NOT($B193="NMe")),10^(VLOOKUP($B193,B!$C$5:$H$36,2,FALSE)+VLOOKUP($B192,B!$C$5:$H$36,3,FALSE)+B!$D$34),10^(VLOOKUP($B193,B!$C$5:$H$36,2,FALSE)+VLOOKUP($B192,B!$C$5:$H$36,3,FALSE)))))))))</f>
        <v xml:space="preserve">   ---</v>
      </c>
      <c r="J193" s="14" t="str">
        <f>IF(OR($B193="P",$B193="",$B193="AC",$B193="NT",$B193="Pc",$B193="CT",$B192="NT"),"   ---",(IF(AND(OR($B191="NT",$B191=""),$B194="CT",NOT($B192="Ac"),NOT($B193="NMe")),10^(VLOOKUP($B193,B!$C$5:$H$36,5,FALSE)+VLOOKUP($B192,B!$C$5:$H$36,6,FALSE)+B!$H$33+B!$G$34),(IF(AND(OR($B191="NT",$B191=""),NOT($B192="Ac")),10^(VLOOKUP($B193,B!$C$5:$H$36,5,FALSE)+VLOOKUP($B192,B!$C$5:$H$36,6,FALSE)+B!$H$33),(IF(AND($B194="CT",NOT($B193="NMe")),10^(VLOOKUP($B193,B!$C$5:$H$36,5,FALSE)+VLOOKUP($B192,B!$C$5:$H$36,6,FALSE)+B!$G$34),10^(VLOOKUP($B193,B!$C$5:$H$36,5,FALSE)+VLOOKUP($B192,B!$C$5:$H$36,6,FALSE)))))))))</f>
        <v xml:space="preserve">   ---</v>
      </c>
      <c r="K193" s="5" t="str">
        <f t="shared" si="42"/>
        <v/>
      </c>
      <c r="L193" s="5" t="str">
        <f t="shared" si="45"/>
        <v/>
      </c>
      <c r="M193" s="5" t="str">
        <f t="shared" si="44"/>
        <v/>
      </c>
    </row>
    <row r="194" spans="1:13" x14ac:dyDescent="0.25">
      <c r="A194" s="4">
        <f t="shared" si="41"/>
        <v>182</v>
      </c>
      <c r="B194" s="1"/>
      <c r="C194" s="7"/>
      <c r="D194" s="8" t="str">
        <f t="shared" si="36"/>
        <v/>
      </c>
      <c r="E194" s="6" t="str">
        <f t="shared" si="37"/>
        <v xml:space="preserve">   ---</v>
      </c>
      <c r="F194" s="6" t="str">
        <f t="shared" si="38"/>
        <v xml:space="preserve">   ---</v>
      </c>
      <c r="G194" s="5" t="str">
        <f t="shared" si="39"/>
        <v/>
      </c>
      <c r="H194" s="6" t="str">
        <f t="shared" si="40"/>
        <v/>
      </c>
      <c r="I194" s="14" t="str">
        <f>IF(OR($B194="P",$B194="",$B194="AC",$B194="NT",$B194="Pc",$B194="CT",$B193="NT"),"   ---",(IF(AND(OR($B192="NT",$B192=""),$B195="CT",NOT($B193="Ac"),NOT($B194="NMe")),10^(VLOOKUP($B194,B!$C$5:$H$36,2,FALSE)+VLOOKUP($B193,B!$C$5:$H$36,3,FALSE)+B!$E$33+B!$D$34),(IF(AND(OR($B192="NT",$B192=""),NOT($B193="Ac")),10^(VLOOKUP($B194,B!$C$5:$H$36,2,FALSE)+VLOOKUP($B193,B!$C$5:$H$36,3,FALSE)+B!$E$33),(IF(AND($B195="CT",NOT($B194="NMe")),10^(VLOOKUP($B194,B!$C$5:$H$36,2,FALSE)+VLOOKUP($B193,B!$C$5:$H$36,3,FALSE)+B!$D$34),10^(VLOOKUP($B194,B!$C$5:$H$36,2,FALSE)+VLOOKUP($B193,B!$C$5:$H$36,3,FALSE)))))))))</f>
        <v xml:space="preserve">   ---</v>
      </c>
      <c r="J194" s="14" t="str">
        <f>IF(OR($B194="P",$B194="",$B194="AC",$B194="NT",$B194="Pc",$B194="CT",$B193="NT"),"   ---",(IF(AND(OR($B192="NT",$B192=""),$B195="CT",NOT($B193="Ac"),NOT($B194="NMe")),10^(VLOOKUP($B194,B!$C$5:$H$36,5,FALSE)+VLOOKUP($B193,B!$C$5:$H$36,6,FALSE)+B!$H$33+B!$G$34),(IF(AND(OR($B192="NT",$B192=""),NOT($B193="Ac")),10^(VLOOKUP($B194,B!$C$5:$H$36,5,FALSE)+VLOOKUP($B193,B!$C$5:$H$36,6,FALSE)+B!$H$33),(IF(AND($B195="CT",NOT($B194="NMe")),10^(VLOOKUP($B194,B!$C$5:$H$36,5,FALSE)+VLOOKUP($B193,B!$C$5:$H$36,6,FALSE)+B!$G$34),10^(VLOOKUP($B194,B!$C$5:$H$36,5,FALSE)+VLOOKUP($B193,B!$C$5:$H$36,6,FALSE)))))))))</f>
        <v xml:space="preserve">   ---</v>
      </c>
      <c r="K194" s="5" t="str">
        <f t="shared" si="42"/>
        <v/>
      </c>
      <c r="L194" s="5" t="str">
        <f t="shared" si="45"/>
        <v/>
      </c>
      <c r="M194" s="5" t="str">
        <f t="shared" si="44"/>
        <v/>
      </c>
    </row>
    <row r="195" spans="1:13" x14ac:dyDescent="0.25">
      <c r="A195" s="4">
        <f t="shared" si="41"/>
        <v>183</v>
      </c>
      <c r="B195" s="1"/>
      <c r="C195" s="7"/>
      <c r="D195" s="8" t="str">
        <f t="shared" si="36"/>
        <v/>
      </c>
      <c r="E195" s="6" t="str">
        <f t="shared" si="37"/>
        <v xml:space="preserve">   ---</v>
      </c>
      <c r="F195" s="6" t="str">
        <f t="shared" si="38"/>
        <v xml:space="preserve">   ---</v>
      </c>
      <c r="G195" s="5" t="str">
        <f t="shared" si="39"/>
        <v/>
      </c>
      <c r="H195" s="6" t="str">
        <f t="shared" si="40"/>
        <v/>
      </c>
      <c r="I195" s="14" t="str">
        <f>IF(OR($B195="P",$B195="",$B195="AC",$B195="NT",$B195="Pc",$B195="CT",$B194="NT"),"   ---",(IF(AND(OR($B193="NT",$B193=""),$B196="CT",NOT($B194="Ac"),NOT($B195="NMe")),10^(VLOOKUP($B195,B!$C$5:$H$36,2,FALSE)+VLOOKUP($B194,B!$C$5:$H$36,3,FALSE)+B!$E$33+B!$D$34),(IF(AND(OR($B193="NT",$B193=""),NOT($B194="Ac")),10^(VLOOKUP($B195,B!$C$5:$H$36,2,FALSE)+VLOOKUP($B194,B!$C$5:$H$36,3,FALSE)+B!$E$33),(IF(AND($B196="CT",NOT($B195="NMe")),10^(VLOOKUP($B195,B!$C$5:$H$36,2,FALSE)+VLOOKUP($B194,B!$C$5:$H$36,3,FALSE)+B!$D$34),10^(VLOOKUP($B195,B!$C$5:$H$36,2,FALSE)+VLOOKUP($B194,B!$C$5:$H$36,3,FALSE)))))))))</f>
        <v xml:space="preserve">   ---</v>
      </c>
      <c r="J195" s="14" t="str">
        <f>IF(OR($B195="P",$B195="",$B195="AC",$B195="NT",$B195="Pc",$B195="CT",$B194="NT"),"   ---",(IF(AND(OR($B193="NT",$B193=""),$B196="CT",NOT($B194="Ac"),NOT($B195="NMe")),10^(VLOOKUP($B195,B!$C$5:$H$36,5,FALSE)+VLOOKUP($B194,B!$C$5:$H$36,6,FALSE)+B!$H$33+B!$G$34),(IF(AND(OR($B193="NT",$B193=""),NOT($B194="Ac")),10^(VLOOKUP($B195,B!$C$5:$H$36,5,FALSE)+VLOOKUP($B194,B!$C$5:$H$36,6,FALSE)+B!$H$33),(IF(AND($B196="CT",NOT($B195="NMe")),10^(VLOOKUP($B195,B!$C$5:$H$36,5,FALSE)+VLOOKUP($B194,B!$C$5:$H$36,6,FALSE)+B!$G$34),10^(VLOOKUP($B195,B!$C$5:$H$36,5,FALSE)+VLOOKUP($B194,B!$C$5:$H$36,6,FALSE)))))))))</f>
        <v xml:space="preserve">   ---</v>
      </c>
      <c r="K195" s="5" t="str">
        <f t="shared" si="42"/>
        <v/>
      </c>
      <c r="L195" s="5" t="str">
        <f t="shared" si="45"/>
        <v/>
      </c>
      <c r="M195" s="5" t="str">
        <f t="shared" si="44"/>
        <v/>
      </c>
    </row>
    <row r="196" spans="1:13" x14ac:dyDescent="0.25">
      <c r="A196" s="4">
        <f t="shared" si="41"/>
        <v>184</v>
      </c>
      <c r="B196" s="1"/>
      <c r="C196" s="7"/>
      <c r="D196" s="8" t="str">
        <f t="shared" si="36"/>
        <v/>
      </c>
      <c r="E196" s="6" t="str">
        <f t="shared" si="37"/>
        <v xml:space="preserve">   ---</v>
      </c>
      <c r="F196" s="6" t="str">
        <f t="shared" si="38"/>
        <v xml:space="preserve">   ---</v>
      </c>
      <c r="G196" s="5" t="str">
        <f t="shared" si="39"/>
        <v/>
      </c>
      <c r="H196" s="6" t="str">
        <f t="shared" si="40"/>
        <v/>
      </c>
      <c r="I196" s="14" t="str">
        <f>IF(OR($B196="P",$B196="",$B196="AC",$B196="NT",$B196="Pc",$B196="CT",$B195="NT"),"   ---",(IF(AND(OR($B194="NT",$B194=""),$B197="CT",NOT($B195="Ac"),NOT($B196="NMe")),10^(VLOOKUP($B196,B!$C$5:$H$36,2,FALSE)+VLOOKUP($B195,B!$C$5:$H$36,3,FALSE)+B!$E$33+B!$D$34),(IF(AND(OR($B194="NT",$B194=""),NOT($B195="Ac")),10^(VLOOKUP($B196,B!$C$5:$H$36,2,FALSE)+VLOOKUP($B195,B!$C$5:$H$36,3,FALSE)+B!$E$33),(IF(AND($B197="CT",NOT($B196="NMe")),10^(VLOOKUP($B196,B!$C$5:$H$36,2,FALSE)+VLOOKUP($B195,B!$C$5:$H$36,3,FALSE)+B!$D$34),10^(VLOOKUP($B196,B!$C$5:$H$36,2,FALSE)+VLOOKUP($B195,B!$C$5:$H$36,3,FALSE)))))))))</f>
        <v xml:space="preserve">   ---</v>
      </c>
      <c r="J196" s="14" t="str">
        <f>IF(OR($B196="P",$B196="",$B196="AC",$B196="NT",$B196="Pc",$B196="CT",$B195="NT"),"   ---",(IF(AND(OR($B194="NT",$B194=""),$B197="CT",NOT($B195="Ac"),NOT($B196="NMe")),10^(VLOOKUP($B196,B!$C$5:$H$36,5,FALSE)+VLOOKUP($B195,B!$C$5:$H$36,6,FALSE)+B!$H$33+B!$G$34),(IF(AND(OR($B194="NT",$B194=""),NOT($B195="Ac")),10^(VLOOKUP($B196,B!$C$5:$H$36,5,FALSE)+VLOOKUP($B195,B!$C$5:$H$36,6,FALSE)+B!$H$33),(IF(AND($B197="CT",NOT($B196="NMe")),10^(VLOOKUP($B196,B!$C$5:$H$36,5,FALSE)+VLOOKUP($B195,B!$C$5:$H$36,6,FALSE)+B!$G$34),10^(VLOOKUP($B196,B!$C$5:$H$36,5,FALSE)+VLOOKUP($B195,B!$C$5:$H$36,6,FALSE)))))))))</f>
        <v xml:space="preserve">   ---</v>
      </c>
      <c r="K196" s="5" t="str">
        <f t="shared" si="42"/>
        <v/>
      </c>
      <c r="L196" s="5" t="str">
        <f t="shared" si="45"/>
        <v/>
      </c>
      <c r="M196" s="5" t="str">
        <f t="shared" si="44"/>
        <v/>
      </c>
    </row>
    <row r="197" spans="1:13" x14ac:dyDescent="0.25">
      <c r="A197" s="4">
        <f t="shared" si="41"/>
        <v>185</v>
      </c>
      <c r="B197" s="1"/>
      <c r="C197" s="7"/>
      <c r="D197" s="8" t="str">
        <f t="shared" si="36"/>
        <v/>
      </c>
      <c r="E197" s="6" t="str">
        <f t="shared" si="37"/>
        <v xml:space="preserve">   ---</v>
      </c>
      <c r="F197" s="6" t="str">
        <f t="shared" si="38"/>
        <v xml:space="preserve">   ---</v>
      </c>
      <c r="G197" s="5" t="str">
        <f t="shared" si="39"/>
        <v/>
      </c>
      <c r="H197" s="6" t="str">
        <f t="shared" si="40"/>
        <v/>
      </c>
      <c r="I197" s="14" t="str">
        <f>IF(OR($B197="P",$B197="",$B197="AC",$B197="NT",$B197="Pc",$B197="CT",$B196="NT"),"   ---",(IF(AND(OR($B195="NT",$B195=""),$B198="CT",NOT($B196="Ac"),NOT($B197="NMe")),10^(VLOOKUP($B197,B!$C$5:$H$36,2,FALSE)+VLOOKUP($B196,B!$C$5:$H$36,3,FALSE)+B!$E$33+B!$D$34),(IF(AND(OR($B195="NT",$B195=""),NOT($B196="Ac")),10^(VLOOKUP($B197,B!$C$5:$H$36,2,FALSE)+VLOOKUP($B196,B!$C$5:$H$36,3,FALSE)+B!$E$33),(IF(AND($B198="CT",NOT($B197="NMe")),10^(VLOOKUP($B197,B!$C$5:$H$36,2,FALSE)+VLOOKUP($B196,B!$C$5:$H$36,3,FALSE)+B!$D$34),10^(VLOOKUP($B197,B!$C$5:$H$36,2,FALSE)+VLOOKUP($B196,B!$C$5:$H$36,3,FALSE)))))))))</f>
        <v xml:space="preserve">   ---</v>
      </c>
      <c r="J197" s="14" t="str">
        <f>IF(OR($B197="P",$B197="",$B197="AC",$B197="NT",$B197="Pc",$B197="CT",$B196="NT"),"   ---",(IF(AND(OR($B195="NT",$B195=""),$B198="CT",NOT($B196="Ac"),NOT($B197="NMe")),10^(VLOOKUP($B197,B!$C$5:$H$36,5,FALSE)+VLOOKUP($B196,B!$C$5:$H$36,6,FALSE)+B!$H$33+B!$G$34),(IF(AND(OR($B195="NT",$B195=""),NOT($B196="Ac")),10^(VLOOKUP($B197,B!$C$5:$H$36,5,FALSE)+VLOOKUP($B196,B!$C$5:$H$36,6,FALSE)+B!$H$33),(IF(AND($B198="CT",NOT($B197="NMe")),10^(VLOOKUP($B197,B!$C$5:$H$36,5,FALSE)+VLOOKUP($B196,B!$C$5:$H$36,6,FALSE)+B!$G$34),10^(VLOOKUP($B197,B!$C$5:$H$36,5,FALSE)+VLOOKUP($B196,B!$C$5:$H$36,6,FALSE)))))))))</f>
        <v xml:space="preserve">   ---</v>
      </c>
      <c r="K197" s="5" t="str">
        <f t="shared" si="42"/>
        <v/>
      </c>
      <c r="L197" s="5" t="str">
        <f t="shared" si="45"/>
        <v/>
      </c>
      <c r="M197" s="5" t="str">
        <f t="shared" si="44"/>
        <v/>
      </c>
    </row>
    <row r="198" spans="1:13" x14ac:dyDescent="0.25">
      <c r="A198" s="4">
        <f t="shared" si="41"/>
        <v>186</v>
      </c>
      <c r="B198" s="1"/>
      <c r="C198" s="7"/>
      <c r="D198" s="8" t="str">
        <f t="shared" si="36"/>
        <v/>
      </c>
      <c r="E198" s="6" t="str">
        <f t="shared" si="37"/>
        <v xml:space="preserve">   ---</v>
      </c>
      <c r="F198" s="6" t="str">
        <f t="shared" si="38"/>
        <v xml:space="preserve">   ---</v>
      </c>
      <c r="G198" s="5" t="str">
        <f t="shared" si="39"/>
        <v/>
      </c>
      <c r="H198" s="6" t="str">
        <f t="shared" si="40"/>
        <v/>
      </c>
      <c r="I198" s="14" t="str">
        <f>IF(OR($B198="P",$B198="",$B198="AC",$B198="NT",$B198="Pc",$B198="CT",$B197="NT"),"   ---",(IF(AND(OR($B196="NT",$B196=""),$B199="CT",NOT($B197="Ac"),NOT($B198="NMe")),10^(VLOOKUP($B198,B!$C$5:$H$36,2,FALSE)+VLOOKUP($B197,B!$C$5:$H$36,3,FALSE)+B!$E$33+B!$D$34),(IF(AND(OR($B196="NT",$B196=""),NOT($B197="Ac")),10^(VLOOKUP($B198,B!$C$5:$H$36,2,FALSE)+VLOOKUP($B197,B!$C$5:$H$36,3,FALSE)+B!$E$33),(IF(AND($B199="CT",NOT($B198="NMe")),10^(VLOOKUP($B198,B!$C$5:$H$36,2,FALSE)+VLOOKUP($B197,B!$C$5:$H$36,3,FALSE)+B!$D$34),10^(VLOOKUP($B198,B!$C$5:$H$36,2,FALSE)+VLOOKUP($B197,B!$C$5:$H$36,3,FALSE)))))))))</f>
        <v xml:space="preserve">   ---</v>
      </c>
      <c r="J198" s="14" t="str">
        <f>IF(OR($B198="P",$B198="",$B198="AC",$B198="NT",$B198="Pc",$B198="CT",$B197="NT"),"   ---",(IF(AND(OR($B196="NT",$B196=""),$B199="CT",NOT($B197="Ac"),NOT($B198="NMe")),10^(VLOOKUP($B198,B!$C$5:$H$36,5,FALSE)+VLOOKUP($B197,B!$C$5:$H$36,6,FALSE)+B!$H$33+B!$G$34),(IF(AND(OR($B196="NT",$B196=""),NOT($B197="Ac")),10^(VLOOKUP($B198,B!$C$5:$H$36,5,FALSE)+VLOOKUP($B197,B!$C$5:$H$36,6,FALSE)+B!$H$33),(IF(AND($B199="CT",NOT($B198="NMe")),10^(VLOOKUP($B198,B!$C$5:$H$36,5,FALSE)+VLOOKUP($B197,B!$C$5:$H$36,6,FALSE)+B!$G$34),10^(VLOOKUP($B198,B!$C$5:$H$36,5,FALSE)+VLOOKUP($B197,B!$C$5:$H$36,6,FALSE)))))))))</f>
        <v xml:space="preserve">   ---</v>
      </c>
      <c r="K198" s="5" t="str">
        <f t="shared" si="42"/>
        <v/>
      </c>
      <c r="L198" s="5" t="str">
        <f t="shared" si="45"/>
        <v/>
      </c>
      <c r="M198" s="5" t="str">
        <f t="shared" si="44"/>
        <v/>
      </c>
    </row>
    <row r="199" spans="1:13" x14ac:dyDescent="0.25">
      <c r="A199" s="4">
        <f t="shared" si="41"/>
        <v>187</v>
      </c>
      <c r="B199" s="1"/>
      <c r="C199" s="7"/>
      <c r="D199" s="8" t="str">
        <f t="shared" si="36"/>
        <v/>
      </c>
      <c r="E199" s="6" t="str">
        <f t="shared" si="37"/>
        <v xml:space="preserve">   ---</v>
      </c>
      <c r="F199" s="6" t="str">
        <f t="shared" si="38"/>
        <v xml:space="preserve">   ---</v>
      </c>
      <c r="G199" s="5" t="str">
        <f t="shared" si="39"/>
        <v/>
      </c>
      <c r="H199" s="6" t="str">
        <f t="shared" si="40"/>
        <v/>
      </c>
      <c r="I199" s="14" t="str">
        <f>IF(OR($B199="P",$B199="",$B199="AC",$B199="NT",$B199="Pc",$B199="CT",$B198="NT"),"   ---",(IF(AND(OR($B197="NT",$B197=""),$B200="CT",NOT($B198="Ac"),NOT($B199="NMe")),10^(VLOOKUP($B199,B!$C$5:$H$36,2,FALSE)+VLOOKUP($B198,B!$C$5:$H$36,3,FALSE)+B!$E$33+B!$D$34),(IF(AND(OR($B197="NT",$B197=""),NOT($B198="Ac")),10^(VLOOKUP($B199,B!$C$5:$H$36,2,FALSE)+VLOOKUP($B198,B!$C$5:$H$36,3,FALSE)+B!$E$33),(IF(AND($B200="CT",NOT($B199="NMe")),10^(VLOOKUP($B199,B!$C$5:$H$36,2,FALSE)+VLOOKUP($B198,B!$C$5:$H$36,3,FALSE)+B!$D$34),10^(VLOOKUP($B199,B!$C$5:$H$36,2,FALSE)+VLOOKUP($B198,B!$C$5:$H$36,3,FALSE)))))))))</f>
        <v xml:space="preserve">   ---</v>
      </c>
      <c r="J199" s="14" t="str">
        <f>IF(OR($B199="P",$B199="",$B199="AC",$B199="NT",$B199="Pc",$B199="CT",$B198="NT"),"   ---",(IF(AND(OR($B197="NT",$B197=""),$B200="CT",NOT($B198="Ac"),NOT($B199="NMe")),10^(VLOOKUP($B199,B!$C$5:$H$36,5,FALSE)+VLOOKUP($B198,B!$C$5:$H$36,6,FALSE)+B!$H$33+B!$G$34),(IF(AND(OR($B197="NT",$B197=""),NOT($B198="Ac")),10^(VLOOKUP($B199,B!$C$5:$H$36,5,FALSE)+VLOOKUP($B198,B!$C$5:$H$36,6,FALSE)+B!$H$33),(IF(AND($B200="CT",NOT($B199="NMe")),10^(VLOOKUP($B199,B!$C$5:$H$36,5,FALSE)+VLOOKUP($B198,B!$C$5:$H$36,6,FALSE)+B!$G$34),10^(VLOOKUP($B199,B!$C$5:$H$36,5,FALSE)+VLOOKUP($B198,B!$C$5:$H$36,6,FALSE)))))))))</f>
        <v xml:space="preserve">   ---</v>
      </c>
      <c r="K199" s="5" t="str">
        <f t="shared" si="42"/>
        <v/>
      </c>
      <c r="L199" s="5" t="str">
        <f t="shared" si="45"/>
        <v/>
      </c>
      <c r="M199" s="5" t="str">
        <f t="shared" si="44"/>
        <v/>
      </c>
    </row>
    <row r="200" spans="1:13" x14ac:dyDescent="0.25">
      <c r="A200" s="4">
        <f t="shared" si="41"/>
        <v>188</v>
      </c>
      <c r="B200" s="1"/>
      <c r="C200" s="7"/>
      <c r="D200" s="8" t="str">
        <f t="shared" si="36"/>
        <v/>
      </c>
      <c r="E200" s="6" t="str">
        <f t="shared" si="37"/>
        <v xml:space="preserve">   ---</v>
      </c>
      <c r="F200" s="6" t="str">
        <f t="shared" si="38"/>
        <v xml:space="preserve">   ---</v>
      </c>
      <c r="G200" s="5" t="str">
        <f t="shared" si="39"/>
        <v/>
      </c>
      <c r="H200" s="6" t="str">
        <f t="shared" si="40"/>
        <v/>
      </c>
      <c r="I200" s="14" t="str">
        <f>IF(OR($B200="P",$B200="",$B200="AC",$B200="NT",$B200="Pc",$B200="CT",$B199="NT"),"   ---",(IF(AND(OR($B198="NT",$B198=""),$B201="CT",NOT($B199="Ac"),NOT($B200="NMe")),10^(VLOOKUP($B200,B!$C$5:$H$36,2,FALSE)+VLOOKUP($B199,B!$C$5:$H$36,3,FALSE)+B!$E$33+B!$D$34),(IF(AND(OR($B198="NT",$B198=""),NOT($B199="Ac")),10^(VLOOKUP($B200,B!$C$5:$H$36,2,FALSE)+VLOOKUP($B199,B!$C$5:$H$36,3,FALSE)+B!$E$33),(IF(AND($B201="CT",NOT($B200="NMe")),10^(VLOOKUP($B200,B!$C$5:$H$36,2,FALSE)+VLOOKUP($B199,B!$C$5:$H$36,3,FALSE)+B!$D$34),10^(VLOOKUP($B200,B!$C$5:$H$36,2,FALSE)+VLOOKUP($B199,B!$C$5:$H$36,3,FALSE)))))))))</f>
        <v xml:space="preserve">   ---</v>
      </c>
      <c r="J200" s="14" t="str">
        <f>IF(OR($B200="P",$B200="",$B200="AC",$B200="NT",$B200="Pc",$B200="CT",$B199="NT"),"   ---",(IF(AND(OR($B198="NT",$B198=""),$B201="CT",NOT($B199="Ac"),NOT($B200="NMe")),10^(VLOOKUP($B200,B!$C$5:$H$36,5,FALSE)+VLOOKUP($B199,B!$C$5:$H$36,6,FALSE)+B!$H$33+B!$G$34),(IF(AND(OR($B198="NT",$B198=""),NOT($B199="Ac")),10^(VLOOKUP($B200,B!$C$5:$H$36,5,FALSE)+VLOOKUP($B199,B!$C$5:$H$36,6,FALSE)+B!$H$33),(IF(AND($B201="CT",NOT($B200="NMe")),10^(VLOOKUP($B200,B!$C$5:$H$36,5,FALSE)+VLOOKUP($B199,B!$C$5:$H$36,6,FALSE)+B!$G$34),10^(VLOOKUP($B200,B!$C$5:$H$36,5,FALSE)+VLOOKUP($B199,B!$C$5:$H$36,6,FALSE)))))))))</f>
        <v xml:space="preserve">   ---</v>
      </c>
      <c r="K200" s="5" t="str">
        <f t="shared" si="42"/>
        <v/>
      </c>
      <c r="L200" s="5" t="str">
        <f t="shared" si="45"/>
        <v/>
      </c>
      <c r="M200" s="5" t="str">
        <f t="shared" si="44"/>
        <v/>
      </c>
    </row>
    <row r="201" spans="1:13" x14ac:dyDescent="0.25">
      <c r="A201" s="4">
        <f t="shared" si="41"/>
        <v>189</v>
      </c>
      <c r="B201" s="1"/>
      <c r="C201" s="7"/>
      <c r="D201" s="8" t="str">
        <f t="shared" si="36"/>
        <v/>
      </c>
      <c r="E201" s="6" t="str">
        <f t="shared" si="37"/>
        <v xml:space="preserve">   ---</v>
      </c>
      <c r="F201" s="6" t="str">
        <f t="shared" si="38"/>
        <v xml:space="preserve">   ---</v>
      </c>
      <c r="G201" s="5" t="str">
        <f t="shared" si="39"/>
        <v/>
      </c>
      <c r="H201" s="6" t="str">
        <f t="shared" si="40"/>
        <v/>
      </c>
      <c r="I201" s="14" t="str">
        <f>IF(OR($B201="P",$B201="",$B201="AC",$B201="NT",$B201="Pc",$B201="CT",$B200="NT"),"   ---",(IF(AND(OR($B199="NT",$B199=""),$B202="CT",NOT($B200="Ac"),NOT($B201="NMe")),10^(VLOOKUP($B201,B!$C$5:$H$36,2,FALSE)+VLOOKUP($B200,B!$C$5:$H$36,3,FALSE)+B!$E$33+B!$D$34),(IF(AND(OR($B199="NT",$B199=""),NOT($B200="Ac")),10^(VLOOKUP($B201,B!$C$5:$H$36,2,FALSE)+VLOOKUP($B200,B!$C$5:$H$36,3,FALSE)+B!$E$33),(IF(AND($B202="CT",NOT($B201="NMe")),10^(VLOOKUP($B201,B!$C$5:$H$36,2,FALSE)+VLOOKUP($B200,B!$C$5:$H$36,3,FALSE)+B!$D$34),10^(VLOOKUP($B201,B!$C$5:$H$36,2,FALSE)+VLOOKUP($B200,B!$C$5:$H$36,3,FALSE)))))))))</f>
        <v xml:space="preserve">   ---</v>
      </c>
      <c r="J201" s="14" t="str">
        <f>IF(OR($B201="P",$B201="",$B201="AC",$B201="NT",$B201="Pc",$B201="CT",$B200="NT"),"   ---",(IF(AND(OR($B199="NT",$B199=""),$B202="CT",NOT($B200="Ac"),NOT($B201="NMe")),10^(VLOOKUP($B201,B!$C$5:$H$36,5,FALSE)+VLOOKUP($B200,B!$C$5:$H$36,6,FALSE)+B!$H$33+B!$G$34),(IF(AND(OR($B199="NT",$B199=""),NOT($B200="Ac")),10^(VLOOKUP($B201,B!$C$5:$H$36,5,FALSE)+VLOOKUP($B200,B!$C$5:$H$36,6,FALSE)+B!$H$33),(IF(AND($B202="CT",NOT($B201="NMe")),10^(VLOOKUP($B201,B!$C$5:$H$36,5,FALSE)+VLOOKUP($B200,B!$C$5:$H$36,6,FALSE)+B!$G$34),10^(VLOOKUP($B201,B!$C$5:$H$36,5,FALSE)+VLOOKUP($B200,B!$C$5:$H$36,6,FALSE)))))))))</f>
        <v xml:space="preserve">   ---</v>
      </c>
      <c r="K201" s="5" t="str">
        <f t="shared" si="42"/>
        <v/>
      </c>
      <c r="L201" s="5" t="str">
        <f t="shared" si="45"/>
        <v/>
      </c>
      <c r="M201" s="5" t="str">
        <f t="shared" si="44"/>
        <v/>
      </c>
    </row>
    <row r="202" spans="1:13" x14ac:dyDescent="0.25">
      <c r="A202" s="4">
        <f t="shared" si="41"/>
        <v>190</v>
      </c>
      <c r="B202" s="1"/>
      <c r="C202" s="7"/>
      <c r="D202" s="8" t="str">
        <f t="shared" si="36"/>
        <v/>
      </c>
      <c r="E202" s="6" t="str">
        <f t="shared" si="37"/>
        <v xml:space="preserve">   ---</v>
      </c>
      <c r="F202" s="6" t="str">
        <f t="shared" si="38"/>
        <v xml:space="preserve">   ---</v>
      </c>
      <c r="G202" s="5" t="str">
        <f t="shared" si="39"/>
        <v/>
      </c>
      <c r="H202" s="6" t="str">
        <f t="shared" si="40"/>
        <v/>
      </c>
      <c r="I202" s="14" t="str">
        <f>IF(OR($B202="P",$B202="",$B202="AC",$B202="NT",$B202="Pc",$B202="CT",$B201="NT"),"   ---",(IF(AND(OR($B200="NT",$B200=""),$B203="CT",NOT($B201="Ac"),NOT($B202="NMe")),10^(VLOOKUP($B202,B!$C$5:$H$36,2,FALSE)+VLOOKUP($B201,B!$C$5:$H$36,3,FALSE)+B!$E$33+B!$D$34),(IF(AND(OR($B200="NT",$B200=""),NOT($B201="Ac")),10^(VLOOKUP($B202,B!$C$5:$H$36,2,FALSE)+VLOOKUP($B201,B!$C$5:$H$36,3,FALSE)+B!$E$33),(IF(AND($B203="CT",NOT($B202="NMe")),10^(VLOOKUP($B202,B!$C$5:$H$36,2,FALSE)+VLOOKUP($B201,B!$C$5:$H$36,3,FALSE)+B!$D$34),10^(VLOOKUP($B202,B!$C$5:$H$36,2,FALSE)+VLOOKUP($B201,B!$C$5:$H$36,3,FALSE)))))))))</f>
        <v xml:space="preserve">   ---</v>
      </c>
      <c r="J202" s="14" t="str">
        <f>IF(OR($B202="P",$B202="",$B202="AC",$B202="NT",$B202="Pc",$B202="CT",$B201="NT"),"   ---",(IF(AND(OR($B200="NT",$B200=""),$B203="CT",NOT($B201="Ac"),NOT($B202="NMe")),10^(VLOOKUP($B202,B!$C$5:$H$36,5,FALSE)+VLOOKUP($B201,B!$C$5:$H$36,6,FALSE)+B!$H$33+B!$G$34),(IF(AND(OR($B200="NT",$B200=""),NOT($B201="Ac")),10^(VLOOKUP($B202,B!$C$5:$H$36,5,FALSE)+VLOOKUP($B201,B!$C$5:$H$36,6,FALSE)+B!$H$33),(IF(AND($B203="CT",NOT($B202="NMe")),10^(VLOOKUP($B202,B!$C$5:$H$36,5,FALSE)+VLOOKUP($B201,B!$C$5:$H$36,6,FALSE)+B!$G$34),10^(VLOOKUP($B202,B!$C$5:$H$36,5,FALSE)+VLOOKUP($B201,B!$C$5:$H$36,6,FALSE)))))))))</f>
        <v xml:space="preserve">   ---</v>
      </c>
      <c r="K202" s="5" t="str">
        <f t="shared" si="42"/>
        <v/>
      </c>
      <c r="L202" s="5" t="str">
        <f t="shared" si="45"/>
        <v/>
      </c>
      <c r="M202" s="5" t="str">
        <f t="shared" si="44"/>
        <v/>
      </c>
    </row>
    <row r="203" spans="1:13" x14ac:dyDescent="0.25">
      <c r="A203" s="4">
        <f t="shared" si="41"/>
        <v>191</v>
      </c>
      <c r="B203" s="1"/>
      <c r="C203" s="7"/>
      <c r="D203" s="8" t="str">
        <f t="shared" ref="D203:D266" si="46">IF(OR(OR(OR(OR(OR(OR($B203="",$B203="P"),$B203="Pc"),$B203="Ac"),$B203="NT"),$B203="Nt"),$B202=""),"",IF($B$4="min",($K203+$L203+$M203)*60,IF($B$4="hr",3600*($K203+$L203+$M203),$K203+$L203+$M203)))</f>
        <v/>
      </c>
      <c r="E203" s="6" t="str">
        <f t="shared" ref="E203:E266" si="47">IF(OR(OR($B$4="hr",$B$4="s"),$B$4="min"),IF($C203="","   ---",($D203/$C203)),"   ?")</f>
        <v xml:space="preserve">   ---</v>
      </c>
      <c r="F203" s="6" t="str">
        <f t="shared" ref="F203:F266" si="48">IF(OR(OR($B$4="hr",$B$4="s"),$B$4="min"),IF($C203="","   ---",LOG($D203/$C203)),"   ?")</f>
        <v xml:space="preserve">   ---</v>
      </c>
      <c r="G203" s="5" t="str">
        <f t="shared" ref="G203:G266" si="49">IF(OR(OR($B$4="hr",$B$4="s"),$B$4="min"),IF($C203="","",$C203/($D203-$C203)),"   ?")</f>
        <v/>
      </c>
      <c r="H203" s="6" t="str">
        <f t="shared" ref="H203:H266" si="50">IF($G203="","",IF($G203="   ?","   ?",-1*$Q$15*$B$3*LN($G203)/1000))</f>
        <v/>
      </c>
      <c r="I203" s="14" t="str">
        <f>IF(OR($B203="P",$B203="",$B203="AC",$B203="NT",$B203="Pc",$B203="CT",$B202="NT"),"   ---",(IF(AND(OR($B201="NT",$B201=""),$B204="CT",NOT($B202="Ac"),NOT($B203="NMe")),10^(VLOOKUP($B203,B!$C$5:$H$36,2,FALSE)+VLOOKUP($B202,B!$C$5:$H$36,3,FALSE)+B!$E$33+B!$D$34),(IF(AND(OR($B201="NT",$B201=""),NOT($B202="Ac")),10^(VLOOKUP($B203,B!$C$5:$H$36,2,FALSE)+VLOOKUP($B202,B!$C$5:$H$36,3,FALSE)+B!$E$33),(IF(AND($B204="CT",NOT($B203="NMe")),10^(VLOOKUP($B203,B!$C$5:$H$36,2,FALSE)+VLOOKUP($B202,B!$C$5:$H$36,3,FALSE)+B!$D$34),10^(VLOOKUP($B203,B!$C$5:$H$36,2,FALSE)+VLOOKUP($B202,B!$C$5:$H$36,3,FALSE)))))))))</f>
        <v xml:space="preserve">   ---</v>
      </c>
      <c r="J203" s="14" t="str">
        <f>IF(OR($B203="P",$B203="",$B203="AC",$B203="NT",$B203="Pc",$B203="CT",$B202="NT"),"   ---",(IF(AND(OR($B201="NT",$B201=""),$B204="CT",NOT($B202="Ac"),NOT($B203="NMe")),10^(VLOOKUP($B203,B!$C$5:$H$36,5,FALSE)+VLOOKUP($B202,B!$C$5:$H$36,6,FALSE)+B!$H$33+B!$G$34),(IF(AND(OR($B201="NT",$B201=""),NOT($B202="Ac")),10^(VLOOKUP($B203,B!$C$5:$H$36,5,FALSE)+VLOOKUP($B202,B!$C$5:$H$36,6,FALSE)+B!$H$33),(IF(AND($B204="CT",NOT($B203="NMe")),10^(VLOOKUP($B203,B!$C$5:$H$36,5,FALSE)+VLOOKUP($B202,B!$C$5:$H$36,6,FALSE)+B!$G$34),10^(VLOOKUP($B203,B!$C$5:$H$36,5,FALSE)+VLOOKUP($B202,B!$C$5:$H$36,6,FALSE)))))))))</f>
        <v xml:space="preserve">   ---</v>
      </c>
      <c r="K203" s="5" t="str">
        <f t="shared" si="42"/>
        <v/>
      </c>
      <c r="L203" s="5" t="str">
        <f t="shared" si="45"/>
        <v/>
      </c>
      <c r="M203" s="5" t="str">
        <f t="shared" si="44"/>
        <v/>
      </c>
    </row>
    <row r="204" spans="1:13" x14ac:dyDescent="0.25">
      <c r="A204" s="4">
        <f t="shared" ref="A204:A267" si="51">$A203+1</f>
        <v>192</v>
      </c>
      <c r="B204" s="1"/>
      <c r="C204" s="7"/>
      <c r="D204" s="8" t="str">
        <f t="shared" si="46"/>
        <v/>
      </c>
      <c r="E204" s="6" t="str">
        <f t="shared" si="47"/>
        <v xml:space="preserve">   ---</v>
      </c>
      <c r="F204" s="6" t="str">
        <f t="shared" si="48"/>
        <v xml:space="preserve">   ---</v>
      </c>
      <c r="G204" s="5" t="str">
        <f t="shared" si="49"/>
        <v/>
      </c>
      <c r="H204" s="6" t="str">
        <f t="shared" si="50"/>
        <v/>
      </c>
      <c r="I204" s="14" t="str">
        <f>IF(OR($B204="P",$B204="",$B204="AC",$B204="NT",$B204="Pc",$B204="CT",$B203="NT"),"   ---",(IF(AND(OR($B202="NT",$B202=""),$B205="CT",NOT($B203="Ac"),NOT($B204="NMe")),10^(VLOOKUP($B204,B!$C$5:$H$36,2,FALSE)+VLOOKUP($B203,B!$C$5:$H$36,3,FALSE)+B!$E$33+B!$D$34),(IF(AND(OR($B202="NT",$B202=""),NOT($B203="Ac")),10^(VLOOKUP($B204,B!$C$5:$H$36,2,FALSE)+VLOOKUP($B203,B!$C$5:$H$36,3,FALSE)+B!$E$33),(IF(AND($B205="CT",NOT($B204="NMe")),10^(VLOOKUP($B204,B!$C$5:$H$36,2,FALSE)+VLOOKUP($B203,B!$C$5:$H$36,3,FALSE)+B!$D$34),10^(VLOOKUP($B204,B!$C$5:$H$36,2,FALSE)+VLOOKUP($B203,B!$C$5:$H$36,3,FALSE)))))))))</f>
        <v xml:space="preserve">   ---</v>
      </c>
      <c r="J204" s="14" t="str">
        <f>IF(OR($B204="P",$B204="",$B204="AC",$B204="NT",$B204="Pc",$B204="CT",$B203="NT"),"   ---",(IF(AND(OR($B202="NT",$B202=""),$B205="CT",NOT($B203="Ac"),NOT($B204="NMe")),10^(VLOOKUP($B204,B!$C$5:$H$36,5,FALSE)+VLOOKUP($B203,B!$C$5:$H$36,6,FALSE)+B!$H$33+B!$G$34),(IF(AND(OR($B202="NT",$B202=""),NOT($B203="Ac")),10^(VLOOKUP($B204,B!$C$5:$H$36,5,FALSE)+VLOOKUP($B203,B!$C$5:$H$36,6,FALSE)+B!$H$33),(IF(AND($B205="CT",NOT($B204="NMe")),10^(VLOOKUP($B204,B!$C$5:$H$36,5,FALSE)+VLOOKUP($B203,B!$C$5:$H$36,6,FALSE)+B!$G$34),10^(VLOOKUP($B204,B!$C$5:$H$36,5,FALSE)+VLOOKUP($B203,B!$C$5:$H$36,6,FALSE)))))))))</f>
        <v xml:space="preserve">   ---</v>
      </c>
      <c r="K204" s="5" t="str">
        <f t="shared" si="42"/>
        <v/>
      </c>
      <c r="L204" s="5" t="str">
        <f t="shared" si="45"/>
        <v/>
      </c>
      <c r="M204" s="5" t="str">
        <f t="shared" si="44"/>
        <v/>
      </c>
    </row>
    <row r="205" spans="1:13" x14ac:dyDescent="0.25">
      <c r="A205" s="4">
        <f t="shared" si="51"/>
        <v>193</v>
      </c>
      <c r="B205" s="1"/>
      <c r="C205" s="7"/>
      <c r="D205" s="8" t="str">
        <f t="shared" si="46"/>
        <v/>
      </c>
      <c r="E205" s="6" t="str">
        <f t="shared" si="47"/>
        <v xml:space="preserve">   ---</v>
      </c>
      <c r="F205" s="6" t="str">
        <f t="shared" si="48"/>
        <v xml:space="preserve">   ---</v>
      </c>
      <c r="G205" s="5" t="str">
        <f t="shared" si="49"/>
        <v/>
      </c>
      <c r="H205" s="6" t="str">
        <f t="shared" si="50"/>
        <v/>
      </c>
      <c r="I205" s="14" t="str">
        <f>IF(OR($B205="P",$B205="",$B205="AC",$B205="NT",$B205="Pc",$B205="CT",$B204="NT"),"   ---",(IF(AND(OR($B203="NT",$B203=""),$B206="CT",NOT($B204="Ac"),NOT($B205="NMe")),10^(VLOOKUP($B205,B!$C$5:$H$36,2,FALSE)+VLOOKUP($B204,B!$C$5:$H$36,3,FALSE)+B!$E$33+B!$D$34),(IF(AND(OR($B203="NT",$B203=""),NOT($B204="Ac")),10^(VLOOKUP($B205,B!$C$5:$H$36,2,FALSE)+VLOOKUP($B204,B!$C$5:$H$36,3,FALSE)+B!$E$33),(IF(AND($B206="CT",NOT($B205="NMe")),10^(VLOOKUP($B205,B!$C$5:$H$36,2,FALSE)+VLOOKUP($B204,B!$C$5:$H$36,3,FALSE)+B!$D$34),10^(VLOOKUP($B205,B!$C$5:$H$36,2,FALSE)+VLOOKUP($B204,B!$C$5:$H$36,3,FALSE)))))))))</f>
        <v xml:space="preserve">   ---</v>
      </c>
      <c r="J205" s="14" t="str">
        <f>IF(OR($B205="P",$B205="",$B205="AC",$B205="NT",$B205="Pc",$B205="CT",$B204="NT"),"   ---",(IF(AND(OR($B203="NT",$B203=""),$B206="CT",NOT($B204="Ac"),NOT($B205="NMe")),10^(VLOOKUP($B205,B!$C$5:$H$36,5,FALSE)+VLOOKUP($B204,B!$C$5:$H$36,6,FALSE)+B!$H$33+B!$G$34),(IF(AND(OR($B203="NT",$B203=""),NOT($B204="Ac")),10^(VLOOKUP($B205,B!$C$5:$H$36,5,FALSE)+VLOOKUP($B204,B!$C$5:$H$36,6,FALSE)+B!$H$33),(IF(AND($B206="CT",NOT($B205="NMe")),10^(VLOOKUP($B205,B!$C$5:$H$36,5,FALSE)+VLOOKUP($B204,B!$C$5:$H$36,6,FALSE)+B!$G$34),10^(VLOOKUP($B205,B!$C$5:$H$36,5,FALSE)+VLOOKUP($B204,B!$C$5:$H$36,6,FALSE)))))))))</f>
        <v xml:space="preserve">   ---</v>
      </c>
      <c r="K205" s="5" t="str">
        <f t="shared" si="42"/>
        <v/>
      </c>
      <c r="L205" s="5" t="str">
        <f t="shared" si="45"/>
        <v/>
      </c>
      <c r="M205" s="5" t="str">
        <f t="shared" si="44"/>
        <v/>
      </c>
    </row>
    <row r="206" spans="1:13" x14ac:dyDescent="0.25">
      <c r="A206" s="4">
        <f t="shared" si="51"/>
        <v>194</v>
      </c>
      <c r="B206" s="1"/>
      <c r="C206" s="7"/>
      <c r="D206" s="8" t="str">
        <f t="shared" si="46"/>
        <v/>
      </c>
      <c r="E206" s="6" t="str">
        <f t="shared" si="47"/>
        <v xml:space="preserve">   ---</v>
      </c>
      <c r="F206" s="6" t="str">
        <f t="shared" si="48"/>
        <v xml:space="preserve">   ---</v>
      </c>
      <c r="G206" s="5" t="str">
        <f t="shared" si="49"/>
        <v/>
      </c>
      <c r="H206" s="6" t="str">
        <f t="shared" si="50"/>
        <v/>
      </c>
      <c r="I206" s="14" t="str">
        <f>IF(OR($B206="P",$B206="",$B206="AC",$B206="NT",$B206="Pc",$B206="CT",$B205="NT"),"   ---",(IF(AND(OR($B204="NT",$B204=""),$B207="CT",NOT($B205="Ac"),NOT($B206="NMe")),10^(VLOOKUP($B206,B!$C$5:$H$36,2,FALSE)+VLOOKUP($B205,B!$C$5:$H$36,3,FALSE)+B!$E$33+B!$D$34),(IF(AND(OR($B204="NT",$B204=""),NOT($B205="Ac")),10^(VLOOKUP($B206,B!$C$5:$H$36,2,FALSE)+VLOOKUP($B205,B!$C$5:$H$36,3,FALSE)+B!$E$33),(IF(AND($B207="CT",NOT($B206="NMe")),10^(VLOOKUP($B206,B!$C$5:$H$36,2,FALSE)+VLOOKUP($B205,B!$C$5:$H$36,3,FALSE)+B!$D$34),10^(VLOOKUP($B206,B!$C$5:$H$36,2,FALSE)+VLOOKUP($B205,B!$C$5:$H$36,3,FALSE)))))))))</f>
        <v xml:space="preserve">   ---</v>
      </c>
      <c r="J206" s="14" t="str">
        <f>IF(OR($B206="P",$B206="",$B206="AC",$B206="NT",$B206="Pc",$B206="CT",$B205="NT"),"   ---",(IF(AND(OR($B204="NT",$B204=""),$B207="CT",NOT($B205="Ac"),NOT($B206="NMe")),10^(VLOOKUP($B206,B!$C$5:$H$36,5,FALSE)+VLOOKUP($B205,B!$C$5:$H$36,6,FALSE)+B!$H$33+B!$G$34),(IF(AND(OR($B204="NT",$B204=""),NOT($B205="Ac")),10^(VLOOKUP($B206,B!$C$5:$H$36,5,FALSE)+VLOOKUP($B205,B!$C$5:$H$36,6,FALSE)+B!$H$33),(IF(AND($B207="CT",NOT($B206="NMe")),10^(VLOOKUP($B206,B!$C$5:$H$36,5,FALSE)+VLOOKUP($B205,B!$C$5:$H$36,6,FALSE)+B!$G$34),10^(VLOOKUP($B206,B!$C$5:$H$36,5,FALSE)+VLOOKUP($B205,B!$C$5:$H$36,6,FALSE)))))))))</f>
        <v xml:space="preserve">   ---</v>
      </c>
      <c r="K206" s="5" t="str">
        <f t="shared" si="42"/>
        <v/>
      </c>
      <c r="L206" s="5" t="str">
        <f t="shared" si="45"/>
        <v/>
      </c>
      <c r="M206" s="5" t="str">
        <f t="shared" si="44"/>
        <v/>
      </c>
    </row>
    <row r="207" spans="1:13" x14ac:dyDescent="0.25">
      <c r="A207" s="4">
        <f t="shared" si="51"/>
        <v>195</v>
      </c>
      <c r="B207" s="1"/>
      <c r="C207" s="7"/>
      <c r="D207" s="8" t="str">
        <f t="shared" si="46"/>
        <v/>
      </c>
      <c r="E207" s="6" t="str">
        <f t="shared" si="47"/>
        <v xml:space="preserve">   ---</v>
      </c>
      <c r="F207" s="6" t="str">
        <f t="shared" si="48"/>
        <v xml:space="preserve">   ---</v>
      </c>
      <c r="G207" s="5" t="str">
        <f t="shared" si="49"/>
        <v/>
      </c>
      <c r="H207" s="6" t="str">
        <f t="shared" si="50"/>
        <v/>
      </c>
      <c r="I207" s="14" t="str">
        <f>IF(OR($B207="P",$B207="",$B207="AC",$B207="NT",$B207="Pc",$B207="CT",$B206="NT"),"   ---",(IF(AND(OR($B205="NT",$B205=""),$B208="CT",NOT($B206="Ac"),NOT($B207="NMe")),10^(VLOOKUP($B207,B!$C$5:$H$36,2,FALSE)+VLOOKUP($B206,B!$C$5:$H$36,3,FALSE)+B!$E$33+B!$D$34),(IF(AND(OR($B205="NT",$B205=""),NOT($B206="Ac")),10^(VLOOKUP($B207,B!$C$5:$H$36,2,FALSE)+VLOOKUP($B206,B!$C$5:$H$36,3,FALSE)+B!$E$33),(IF(AND($B208="CT",NOT($B207="NMe")),10^(VLOOKUP($B207,B!$C$5:$H$36,2,FALSE)+VLOOKUP($B206,B!$C$5:$H$36,3,FALSE)+B!$D$34),10^(VLOOKUP($B207,B!$C$5:$H$36,2,FALSE)+VLOOKUP($B206,B!$C$5:$H$36,3,FALSE)))))))))</f>
        <v xml:space="preserve">   ---</v>
      </c>
      <c r="J207" s="14" t="str">
        <f>IF(OR($B207="P",$B207="",$B207="AC",$B207="NT",$B207="Pc",$B207="CT",$B206="NT"),"   ---",(IF(AND(OR($B205="NT",$B205=""),$B208="CT",NOT($B206="Ac"),NOT($B207="NMe")),10^(VLOOKUP($B207,B!$C$5:$H$36,5,FALSE)+VLOOKUP($B206,B!$C$5:$H$36,6,FALSE)+B!$H$33+B!$G$34),(IF(AND(OR($B205="NT",$B205=""),NOT($B206="Ac")),10^(VLOOKUP($B207,B!$C$5:$H$36,5,FALSE)+VLOOKUP($B206,B!$C$5:$H$36,6,FALSE)+B!$H$33),(IF(AND($B208="CT",NOT($B207="NMe")),10^(VLOOKUP($B207,B!$C$5:$H$36,5,FALSE)+VLOOKUP($B206,B!$C$5:$H$36,6,FALSE)+B!$G$34),10^(VLOOKUP($B207,B!$C$5:$H$36,5,FALSE)+VLOOKUP($B206,B!$C$5:$H$36,6,FALSE)))))))))</f>
        <v xml:space="preserve">   ---</v>
      </c>
      <c r="K207" s="5" t="str">
        <f t="shared" ref="K207:K270" si="52">IF(OR($B207="",$B207="CT"),"",$I207*$Q$13*$H$2*$Q$8)</f>
        <v/>
      </c>
      <c r="L207" s="5" t="str">
        <f t="shared" si="45"/>
        <v/>
      </c>
      <c r="M207" s="5" t="str">
        <f t="shared" ref="M207:M270" si="53">IF(OR($B207="",$B207="CT"),"",$J207*$H$4*$Q$10)</f>
        <v/>
      </c>
    </row>
    <row r="208" spans="1:13" x14ac:dyDescent="0.25">
      <c r="A208" s="4">
        <f t="shared" si="51"/>
        <v>196</v>
      </c>
      <c r="B208" s="1"/>
      <c r="C208" s="7"/>
      <c r="D208" s="8" t="str">
        <f t="shared" si="46"/>
        <v/>
      </c>
      <c r="E208" s="6" t="str">
        <f t="shared" si="47"/>
        <v xml:space="preserve">   ---</v>
      </c>
      <c r="F208" s="6" t="str">
        <f t="shared" si="48"/>
        <v xml:space="preserve">   ---</v>
      </c>
      <c r="G208" s="5" t="str">
        <f t="shared" si="49"/>
        <v/>
      </c>
      <c r="H208" s="6" t="str">
        <f t="shared" si="50"/>
        <v/>
      </c>
      <c r="I208" s="14" t="str">
        <f>IF(OR($B208="P",$B208="",$B208="AC",$B208="NT",$B208="Pc",$B208="CT",$B207="NT"),"   ---",(IF(AND(OR($B206="NT",$B206=""),$B209="CT",NOT($B207="Ac"),NOT($B208="NMe")),10^(VLOOKUP($B208,B!$C$5:$H$36,2,FALSE)+VLOOKUP($B207,B!$C$5:$H$36,3,FALSE)+B!$E$33+B!$D$34),(IF(AND(OR($B206="NT",$B206=""),NOT($B207="Ac")),10^(VLOOKUP($B208,B!$C$5:$H$36,2,FALSE)+VLOOKUP($B207,B!$C$5:$H$36,3,FALSE)+B!$E$33),(IF(AND($B209="CT",NOT($B208="NMe")),10^(VLOOKUP($B208,B!$C$5:$H$36,2,FALSE)+VLOOKUP($B207,B!$C$5:$H$36,3,FALSE)+B!$D$34),10^(VLOOKUP($B208,B!$C$5:$H$36,2,FALSE)+VLOOKUP($B207,B!$C$5:$H$36,3,FALSE)))))))))</f>
        <v xml:space="preserve">   ---</v>
      </c>
      <c r="J208" s="14" t="str">
        <f>IF(OR($B208="P",$B208="",$B208="AC",$B208="NT",$B208="Pc",$B208="CT",$B207="NT"),"   ---",(IF(AND(OR($B206="NT",$B206=""),$B209="CT",NOT($B207="Ac"),NOT($B208="NMe")),10^(VLOOKUP($B208,B!$C$5:$H$36,5,FALSE)+VLOOKUP($B207,B!$C$5:$H$36,6,FALSE)+B!$H$33+B!$G$34),(IF(AND(OR($B206="NT",$B206=""),NOT($B207="Ac")),10^(VLOOKUP($B208,B!$C$5:$H$36,5,FALSE)+VLOOKUP($B207,B!$C$5:$H$36,6,FALSE)+B!$H$33),(IF(AND($B209="CT",NOT($B208="NMe")),10^(VLOOKUP($B208,B!$C$5:$H$36,5,FALSE)+VLOOKUP($B207,B!$C$5:$H$36,6,FALSE)+B!$G$34),10^(VLOOKUP($B208,B!$C$5:$H$36,5,FALSE)+VLOOKUP($B207,B!$C$5:$H$36,6,FALSE)))))))))</f>
        <v xml:space="preserve">   ---</v>
      </c>
      <c r="K208" s="5" t="str">
        <f t="shared" si="52"/>
        <v/>
      </c>
      <c r="L208" s="5" t="str">
        <f t="shared" si="45"/>
        <v/>
      </c>
      <c r="M208" s="5" t="str">
        <f t="shared" si="53"/>
        <v/>
      </c>
    </row>
    <row r="209" spans="1:13" x14ac:dyDescent="0.25">
      <c r="A209" s="4">
        <f t="shared" si="51"/>
        <v>197</v>
      </c>
      <c r="B209" s="1"/>
      <c r="C209" s="7"/>
      <c r="D209" s="8" t="str">
        <f t="shared" si="46"/>
        <v/>
      </c>
      <c r="E209" s="6" t="str">
        <f t="shared" si="47"/>
        <v xml:space="preserve">   ---</v>
      </c>
      <c r="F209" s="6" t="str">
        <f t="shared" si="48"/>
        <v xml:space="preserve">   ---</v>
      </c>
      <c r="G209" s="5" t="str">
        <f t="shared" si="49"/>
        <v/>
      </c>
      <c r="H209" s="6" t="str">
        <f t="shared" si="50"/>
        <v/>
      </c>
      <c r="I209" s="14" t="str">
        <f>IF(OR($B209="P",$B209="",$B209="AC",$B209="NT",$B209="Pc",$B209="CT",$B208="NT"),"   ---",(IF(AND(OR($B207="NT",$B207=""),$B210="CT",NOT($B208="Ac"),NOT($B209="NMe")),10^(VLOOKUP($B209,B!$C$5:$H$36,2,FALSE)+VLOOKUP($B208,B!$C$5:$H$36,3,FALSE)+B!$E$33+B!$D$34),(IF(AND(OR($B207="NT",$B207=""),NOT($B208="Ac")),10^(VLOOKUP($B209,B!$C$5:$H$36,2,FALSE)+VLOOKUP($B208,B!$C$5:$H$36,3,FALSE)+B!$E$33),(IF(AND($B210="CT",NOT($B209="NMe")),10^(VLOOKUP($B209,B!$C$5:$H$36,2,FALSE)+VLOOKUP($B208,B!$C$5:$H$36,3,FALSE)+B!$D$34),10^(VLOOKUP($B209,B!$C$5:$H$36,2,FALSE)+VLOOKUP($B208,B!$C$5:$H$36,3,FALSE)))))))))</f>
        <v xml:space="preserve">   ---</v>
      </c>
      <c r="J209" s="14" t="str">
        <f>IF(OR($B209="P",$B209="",$B209="AC",$B209="NT",$B209="Pc",$B209="CT",$B208="NT"),"   ---",(IF(AND(OR($B207="NT",$B207=""),$B210="CT",NOT($B208="Ac"),NOT($B209="NMe")),10^(VLOOKUP($B209,B!$C$5:$H$36,5,FALSE)+VLOOKUP($B208,B!$C$5:$H$36,6,FALSE)+B!$H$33+B!$G$34),(IF(AND(OR($B207="NT",$B207=""),NOT($B208="Ac")),10^(VLOOKUP($B209,B!$C$5:$H$36,5,FALSE)+VLOOKUP($B208,B!$C$5:$H$36,6,FALSE)+B!$H$33),(IF(AND($B210="CT",NOT($B209="NMe")),10^(VLOOKUP($B209,B!$C$5:$H$36,5,FALSE)+VLOOKUP($B208,B!$C$5:$H$36,6,FALSE)+B!$G$34),10^(VLOOKUP($B209,B!$C$5:$H$36,5,FALSE)+VLOOKUP($B208,B!$C$5:$H$36,6,FALSE)))))))))</f>
        <v xml:space="preserve">   ---</v>
      </c>
      <c r="K209" s="5" t="str">
        <f t="shared" si="52"/>
        <v/>
      </c>
      <c r="L209" s="5" t="str">
        <f t="shared" si="45"/>
        <v/>
      </c>
      <c r="M209" s="5" t="str">
        <f t="shared" si="53"/>
        <v/>
      </c>
    </row>
    <row r="210" spans="1:13" x14ac:dyDescent="0.25">
      <c r="A210" s="4">
        <f t="shared" si="51"/>
        <v>198</v>
      </c>
      <c r="B210" s="1"/>
      <c r="C210" s="7"/>
      <c r="D210" s="8" t="str">
        <f t="shared" si="46"/>
        <v/>
      </c>
      <c r="E210" s="6" t="str">
        <f t="shared" si="47"/>
        <v xml:space="preserve">   ---</v>
      </c>
      <c r="F210" s="6" t="str">
        <f t="shared" si="48"/>
        <v xml:space="preserve">   ---</v>
      </c>
      <c r="G210" s="5" t="str">
        <f t="shared" si="49"/>
        <v/>
      </c>
      <c r="H210" s="6" t="str">
        <f t="shared" si="50"/>
        <v/>
      </c>
      <c r="I210" s="14" t="str">
        <f>IF(OR($B210="P",$B210="",$B210="AC",$B210="NT",$B210="Pc",$B210="CT",$B209="NT"),"   ---",(IF(AND(OR($B208="NT",$B208=""),$B211="CT",NOT($B209="Ac"),NOT($B210="NMe")),10^(VLOOKUP($B210,B!$C$5:$H$36,2,FALSE)+VLOOKUP($B209,B!$C$5:$H$36,3,FALSE)+B!$E$33+B!$D$34),(IF(AND(OR($B208="NT",$B208=""),NOT($B209="Ac")),10^(VLOOKUP($B210,B!$C$5:$H$36,2,FALSE)+VLOOKUP($B209,B!$C$5:$H$36,3,FALSE)+B!$E$33),(IF(AND($B211="CT",NOT($B210="NMe")),10^(VLOOKUP($B210,B!$C$5:$H$36,2,FALSE)+VLOOKUP($B209,B!$C$5:$H$36,3,FALSE)+B!$D$34),10^(VLOOKUP($B210,B!$C$5:$H$36,2,FALSE)+VLOOKUP($B209,B!$C$5:$H$36,3,FALSE)))))))))</f>
        <v xml:space="preserve">   ---</v>
      </c>
      <c r="J210" s="14" t="str">
        <f>IF(OR($B210="P",$B210="",$B210="AC",$B210="NT",$B210="Pc",$B210="CT",$B209="NT"),"   ---",(IF(AND(OR($B208="NT",$B208=""),$B211="CT",NOT($B209="Ac"),NOT($B210="NMe")),10^(VLOOKUP($B210,B!$C$5:$H$36,5,FALSE)+VLOOKUP($B209,B!$C$5:$H$36,6,FALSE)+B!$H$33+B!$G$34),(IF(AND(OR($B208="NT",$B208=""),NOT($B209="Ac")),10^(VLOOKUP($B210,B!$C$5:$H$36,5,FALSE)+VLOOKUP($B209,B!$C$5:$H$36,6,FALSE)+B!$H$33),(IF(AND($B211="CT",NOT($B210="NMe")),10^(VLOOKUP($B210,B!$C$5:$H$36,5,FALSE)+VLOOKUP($B209,B!$C$5:$H$36,6,FALSE)+B!$G$34),10^(VLOOKUP($B210,B!$C$5:$H$36,5,FALSE)+VLOOKUP($B209,B!$C$5:$H$36,6,FALSE)))))))))</f>
        <v xml:space="preserve">   ---</v>
      </c>
      <c r="K210" s="5" t="str">
        <f t="shared" si="52"/>
        <v/>
      </c>
      <c r="L210" s="5" t="str">
        <f t="shared" si="45"/>
        <v/>
      </c>
      <c r="M210" s="5" t="str">
        <f t="shared" si="53"/>
        <v/>
      </c>
    </row>
    <row r="211" spans="1:13" x14ac:dyDescent="0.25">
      <c r="A211" s="4">
        <f t="shared" si="51"/>
        <v>199</v>
      </c>
      <c r="B211" s="1"/>
      <c r="C211" s="7"/>
      <c r="D211" s="8" t="str">
        <f t="shared" si="46"/>
        <v/>
      </c>
      <c r="E211" s="6" t="str">
        <f t="shared" si="47"/>
        <v xml:space="preserve">   ---</v>
      </c>
      <c r="F211" s="6" t="str">
        <f t="shared" si="48"/>
        <v xml:space="preserve">   ---</v>
      </c>
      <c r="G211" s="5" t="str">
        <f t="shared" si="49"/>
        <v/>
      </c>
      <c r="H211" s="6" t="str">
        <f t="shared" si="50"/>
        <v/>
      </c>
      <c r="I211" s="14" t="str">
        <f>IF(OR($B211="P",$B211="",$B211="AC",$B211="NT",$B211="Pc",$B211="CT",$B210="NT"),"   ---",(IF(AND(OR($B209="NT",$B209=""),$B212="CT",NOT($B210="Ac"),NOT($B211="NMe")),10^(VLOOKUP($B211,B!$C$5:$H$36,2,FALSE)+VLOOKUP($B210,B!$C$5:$H$36,3,FALSE)+B!$E$33+B!$D$34),(IF(AND(OR($B209="NT",$B209=""),NOT($B210="Ac")),10^(VLOOKUP($B211,B!$C$5:$H$36,2,FALSE)+VLOOKUP($B210,B!$C$5:$H$36,3,FALSE)+B!$E$33),(IF(AND($B212="CT",NOT($B211="NMe")),10^(VLOOKUP($B211,B!$C$5:$H$36,2,FALSE)+VLOOKUP($B210,B!$C$5:$H$36,3,FALSE)+B!$D$34),10^(VLOOKUP($B211,B!$C$5:$H$36,2,FALSE)+VLOOKUP($B210,B!$C$5:$H$36,3,FALSE)))))))))</f>
        <v xml:space="preserve">   ---</v>
      </c>
      <c r="J211" s="14" t="str">
        <f>IF(OR($B211="P",$B211="",$B211="AC",$B211="NT",$B211="Pc",$B211="CT",$B210="NT"),"   ---",(IF(AND(OR($B209="NT",$B209=""),$B212="CT",NOT($B210="Ac"),NOT($B211="NMe")),10^(VLOOKUP($B211,B!$C$5:$H$36,5,FALSE)+VLOOKUP($B210,B!$C$5:$H$36,6,FALSE)+B!$H$33+B!$G$34),(IF(AND(OR($B209="NT",$B209=""),NOT($B210="Ac")),10^(VLOOKUP($B211,B!$C$5:$H$36,5,FALSE)+VLOOKUP($B210,B!$C$5:$H$36,6,FALSE)+B!$H$33),(IF(AND($B212="CT",NOT($B211="NMe")),10^(VLOOKUP($B211,B!$C$5:$H$36,5,FALSE)+VLOOKUP($B210,B!$C$5:$H$36,6,FALSE)+B!$G$34),10^(VLOOKUP($B211,B!$C$5:$H$36,5,FALSE)+VLOOKUP($B210,B!$C$5:$H$36,6,FALSE)))))))))</f>
        <v xml:space="preserve">   ---</v>
      </c>
      <c r="K211" s="5" t="str">
        <f t="shared" si="52"/>
        <v/>
      </c>
      <c r="L211" s="5" t="str">
        <f t="shared" si="45"/>
        <v/>
      </c>
      <c r="M211" s="5" t="str">
        <f t="shared" si="53"/>
        <v/>
      </c>
    </row>
    <row r="212" spans="1:13" x14ac:dyDescent="0.25">
      <c r="A212" s="4">
        <f t="shared" si="51"/>
        <v>200</v>
      </c>
      <c r="B212" s="1"/>
      <c r="C212" s="7"/>
      <c r="D212" s="8" t="str">
        <f t="shared" si="46"/>
        <v/>
      </c>
      <c r="E212" s="6" t="str">
        <f t="shared" si="47"/>
        <v xml:space="preserve">   ---</v>
      </c>
      <c r="F212" s="6" t="str">
        <f t="shared" si="48"/>
        <v xml:space="preserve">   ---</v>
      </c>
      <c r="G212" s="5" t="str">
        <f t="shared" si="49"/>
        <v/>
      </c>
      <c r="H212" s="6" t="str">
        <f t="shared" si="50"/>
        <v/>
      </c>
      <c r="I212" s="14" t="str">
        <f>IF(OR($B212="P",$B212="",$B212="AC",$B212="NT",$B212="Pc",$B212="CT",$B211="NT"),"   ---",(IF(AND(OR($B210="NT",$B210=""),$B213="CT",NOT($B211="Ac"),NOT($B212="NMe")),10^(VLOOKUP($B212,B!$C$5:$H$36,2,FALSE)+VLOOKUP($B211,B!$C$5:$H$36,3,FALSE)+B!$E$33+B!$D$34),(IF(AND(OR($B210="NT",$B210=""),NOT($B211="Ac")),10^(VLOOKUP($B212,B!$C$5:$H$36,2,FALSE)+VLOOKUP($B211,B!$C$5:$H$36,3,FALSE)+B!$E$33),(IF(AND($B213="CT",NOT($B212="NMe")),10^(VLOOKUP($B212,B!$C$5:$H$36,2,FALSE)+VLOOKUP($B211,B!$C$5:$H$36,3,FALSE)+B!$D$34),10^(VLOOKUP($B212,B!$C$5:$H$36,2,FALSE)+VLOOKUP($B211,B!$C$5:$H$36,3,FALSE)))))))))</f>
        <v xml:space="preserve">   ---</v>
      </c>
      <c r="J212" s="14" t="str">
        <f>IF(OR($B212="P",$B212="",$B212="AC",$B212="NT",$B212="Pc",$B212="CT",$B211="NT"),"   ---",(IF(AND(OR($B210="NT",$B210=""),$B213="CT",NOT($B211="Ac"),NOT($B212="NMe")),10^(VLOOKUP($B212,B!$C$5:$H$36,5,FALSE)+VLOOKUP($B211,B!$C$5:$H$36,6,FALSE)+B!$H$33+B!$G$34),(IF(AND(OR($B210="NT",$B210=""),NOT($B211="Ac")),10^(VLOOKUP($B212,B!$C$5:$H$36,5,FALSE)+VLOOKUP($B211,B!$C$5:$H$36,6,FALSE)+B!$H$33),(IF(AND($B213="CT",NOT($B212="NMe")),10^(VLOOKUP($B212,B!$C$5:$H$36,5,FALSE)+VLOOKUP($B211,B!$C$5:$H$36,6,FALSE)+B!$G$34),10^(VLOOKUP($B212,B!$C$5:$H$36,5,FALSE)+VLOOKUP($B211,B!$C$5:$H$36,6,FALSE)))))))))</f>
        <v xml:space="preserve">   ---</v>
      </c>
      <c r="K212" s="5" t="str">
        <f t="shared" si="52"/>
        <v/>
      </c>
      <c r="L212" s="5" t="str">
        <f t="shared" si="45"/>
        <v/>
      </c>
      <c r="M212" s="5" t="str">
        <f t="shared" si="53"/>
        <v/>
      </c>
    </row>
    <row r="213" spans="1:13" x14ac:dyDescent="0.25">
      <c r="A213" s="4">
        <f t="shared" si="51"/>
        <v>201</v>
      </c>
      <c r="B213" s="1"/>
      <c r="C213" s="7"/>
      <c r="D213" s="8" t="str">
        <f t="shared" si="46"/>
        <v/>
      </c>
      <c r="E213" s="6" t="str">
        <f t="shared" si="47"/>
        <v xml:space="preserve">   ---</v>
      </c>
      <c r="F213" s="6" t="str">
        <f t="shared" si="48"/>
        <v xml:space="preserve">   ---</v>
      </c>
      <c r="G213" s="5" t="str">
        <f t="shared" si="49"/>
        <v/>
      </c>
      <c r="H213" s="6" t="str">
        <f t="shared" si="50"/>
        <v/>
      </c>
      <c r="I213" s="14" t="str">
        <f>IF(OR($B213="P",$B213="",$B213="AC",$B213="NT",$B213="Pc",$B213="CT",$B212="NT"),"   ---",(IF(AND(OR($B211="NT",$B211=""),$B214="CT",NOT($B212="Ac"),NOT($B213="NMe")),10^(VLOOKUP($B213,B!$C$5:$H$36,2,FALSE)+VLOOKUP($B212,B!$C$5:$H$36,3,FALSE)+B!$E$33+B!$D$34),(IF(AND(OR($B211="NT",$B211=""),NOT($B212="Ac")),10^(VLOOKUP($B213,B!$C$5:$H$36,2,FALSE)+VLOOKUP($B212,B!$C$5:$H$36,3,FALSE)+B!$E$33),(IF(AND($B214="CT",NOT($B213="NMe")),10^(VLOOKUP($B213,B!$C$5:$H$36,2,FALSE)+VLOOKUP($B212,B!$C$5:$H$36,3,FALSE)+B!$D$34),10^(VLOOKUP($B213,B!$C$5:$H$36,2,FALSE)+VLOOKUP($B212,B!$C$5:$H$36,3,FALSE)))))))))</f>
        <v xml:space="preserve">   ---</v>
      </c>
      <c r="J213" s="14" t="str">
        <f>IF(OR($B213="P",$B213="",$B213="AC",$B213="NT",$B213="Pc",$B213="CT",$B212="NT"),"   ---",(IF(AND(OR($B211="NT",$B211=""),$B214="CT",NOT($B212="Ac"),NOT($B213="NMe")),10^(VLOOKUP($B213,B!$C$5:$H$36,5,FALSE)+VLOOKUP($B212,B!$C$5:$H$36,6,FALSE)+B!$H$33+B!$G$34),(IF(AND(OR($B211="NT",$B211=""),NOT($B212="Ac")),10^(VLOOKUP($B213,B!$C$5:$H$36,5,FALSE)+VLOOKUP($B212,B!$C$5:$H$36,6,FALSE)+B!$H$33),(IF(AND($B214="CT",NOT($B213="NMe")),10^(VLOOKUP($B213,B!$C$5:$H$36,5,FALSE)+VLOOKUP($B212,B!$C$5:$H$36,6,FALSE)+B!$G$34),10^(VLOOKUP($B213,B!$C$5:$H$36,5,FALSE)+VLOOKUP($B212,B!$C$5:$H$36,6,FALSE)))))))))</f>
        <v xml:space="preserve">   ---</v>
      </c>
      <c r="K213" s="5" t="str">
        <f t="shared" si="52"/>
        <v/>
      </c>
      <c r="L213" s="5" t="str">
        <f t="shared" si="45"/>
        <v/>
      </c>
      <c r="M213" s="5" t="str">
        <f t="shared" si="53"/>
        <v/>
      </c>
    </row>
    <row r="214" spans="1:13" x14ac:dyDescent="0.25">
      <c r="A214" s="4">
        <f t="shared" si="51"/>
        <v>202</v>
      </c>
      <c r="B214" s="1"/>
      <c r="C214" s="7"/>
      <c r="D214" s="8" t="str">
        <f t="shared" si="46"/>
        <v/>
      </c>
      <c r="E214" s="6" t="str">
        <f t="shared" si="47"/>
        <v xml:space="preserve">   ---</v>
      </c>
      <c r="F214" s="6" t="str">
        <f t="shared" si="48"/>
        <v xml:space="preserve">   ---</v>
      </c>
      <c r="G214" s="5" t="str">
        <f t="shared" si="49"/>
        <v/>
      </c>
      <c r="H214" s="6" t="str">
        <f t="shared" si="50"/>
        <v/>
      </c>
      <c r="I214" s="14" t="str">
        <f>IF(OR($B214="P",$B214="",$B214="AC",$B214="NT",$B214="Pc",$B214="CT",$B213="NT"),"   ---",(IF(AND(OR($B212="NT",$B212=""),$B215="CT",NOT($B213="Ac"),NOT($B214="NMe")),10^(VLOOKUP($B214,B!$C$5:$H$36,2,FALSE)+VLOOKUP($B213,B!$C$5:$H$36,3,FALSE)+B!$E$33+B!$D$34),(IF(AND(OR($B212="NT",$B212=""),NOT($B213="Ac")),10^(VLOOKUP($B214,B!$C$5:$H$36,2,FALSE)+VLOOKUP($B213,B!$C$5:$H$36,3,FALSE)+B!$E$33),(IF(AND($B215="CT",NOT($B214="NMe")),10^(VLOOKUP($B214,B!$C$5:$H$36,2,FALSE)+VLOOKUP($B213,B!$C$5:$H$36,3,FALSE)+B!$D$34),10^(VLOOKUP($B214,B!$C$5:$H$36,2,FALSE)+VLOOKUP($B213,B!$C$5:$H$36,3,FALSE)))))))))</f>
        <v xml:space="preserve">   ---</v>
      </c>
      <c r="J214" s="14" t="str">
        <f>IF(OR($B214="P",$B214="",$B214="AC",$B214="NT",$B214="Pc",$B214="CT",$B213="NT"),"   ---",(IF(AND(OR($B212="NT",$B212=""),$B215="CT",NOT($B213="Ac"),NOT($B214="NMe")),10^(VLOOKUP($B214,B!$C$5:$H$36,5,FALSE)+VLOOKUP($B213,B!$C$5:$H$36,6,FALSE)+B!$H$33+B!$G$34),(IF(AND(OR($B212="NT",$B212=""),NOT($B213="Ac")),10^(VLOOKUP($B214,B!$C$5:$H$36,5,FALSE)+VLOOKUP($B213,B!$C$5:$H$36,6,FALSE)+B!$H$33),(IF(AND($B215="CT",NOT($B214="NMe")),10^(VLOOKUP($B214,B!$C$5:$H$36,5,FALSE)+VLOOKUP($B213,B!$C$5:$H$36,6,FALSE)+B!$G$34),10^(VLOOKUP($B214,B!$C$5:$H$36,5,FALSE)+VLOOKUP($B213,B!$C$5:$H$36,6,FALSE)))))))))</f>
        <v xml:space="preserve">   ---</v>
      </c>
      <c r="K214" s="5" t="str">
        <f t="shared" si="52"/>
        <v/>
      </c>
      <c r="L214" s="5" t="str">
        <f t="shared" si="45"/>
        <v/>
      </c>
      <c r="M214" s="5" t="str">
        <f t="shared" si="53"/>
        <v/>
      </c>
    </row>
    <row r="215" spans="1:13" x14ac:dyDescent="0.25">
      <c r="A215" s="4">
        <f t="shared" si="51"/>
        <v>203</v>
      </c>
      <c r="B215" s="1"/>
      <c r="C215" s="7"/>
      <c r="D215" s="8" t="str">
        <f t="shared" si="46"/>
        <v/>
      </c>
      <c r="E215" s="6" t="str">
        <f t="shared" si="47"/>
        <v xml:space="preserve">   ---</v>
      </c>
      <c r="F215" s="6" t="str">
        <f t="shared" si="48"/>
        <v xml:space="preserve">   ---</v>
      </c>
      <c r="G215" s="5" t="str">
        <f t="shared" si="49"/>
        <v/>
      </c>
      <c r="H215" s="6" t="str">
        <f t="shared" si="50"/>
        <v/>
      </c>
      <c r="I215" s="14" t="str">
        <f>IF(OR($B215="P",$B215="",$B215="AC",$B215="NT",$B215="Pc",$B215="CT",$B214="NT"),"   ---",(IF(AND(OR($B213="NT",$B213=""),$B216="CT",NOT($B214="Ac"),NOT($B215="NMe")),10^(VLOOKUP($B215,B!$C$5:$H$36,2,FALSE)+VLOOKUP($B214,B!$C$5:$H$36,3,FALSE)+B!$E$33+B!$D$34),(IF(AND(OR($B213="NT",$B213=""),NOT($B214="Ac")),10^(VLOOKUP($B215,B!$C$5:$H$36,2,FALSE)+VLOOKUP($B214,B!$C$5:$H$36,3,FALSE)+B!$E$33),(IF(AND($B216="CT",NOT($B215="NMe")),10^(VLOOKUP($B215,B!$C$5:$H$36,2,FALSE)+VLOOKUP($B214,B!$C$5:$H$36,3,FALSE)+B!$D$34),10^(VLOOKUP($B215,B!$C$5:$H$36,2,FALSE)+VLOOKUP($B214,B!$C$5:$H$36,3,FALSE)))))))))</f>
        <v xml:space="preserve">   ---</v>
      </c>
      <c r="J215" s="14" t="str">
        <f>IF(OR($B215="P",$B215="",$B215="AC",$B215="NT",$B215="Pc",$B215="CT",$B214="NT"),"   ---",(IF(AND(OR($B213="NT",$B213=""),$B216="CT",NOT($B214="Ac"),NOT($B215="NMe")),10^(VLOOKUP($B215,B!$C$5:$H$36,5,FALSE)+VLOOKUP($B214,B!$C$5:$H$36,6,FALSE)+B!$H$33+B!$G$34),(IF(AND(OR($B213="NT",$B213=""),NOT($B214="Ac")),10^(VLOOKUP($B215,B!$C$5:$H$36,5,FALSE)+VLOOKUP($B214,B!$C$5:$H$36,6,FALSE)+B!$H$33),(IF(AND($B216="CT",NOT($B215="NMe")),10^(VLOOKUP($B215,B!$C$5:$H$36,5,FALSE)+VLOOKUP($B214,B!$C$5:$H$36,6,FALSE)+B!$G$34),10^(VLOOKUP($B215,B!$C$5:$H$36,5,FALSE)+VLOOKUP($B214,B!$C$5:$H$36,6,FALSE)))))))))</f>
        <v xml:space="preserve">   ---</v>
      </c>
      <c r="K215" s="5" t="str">
        <f t="shared" si="52"/>
        <v/>
      </c>
      <c r="L215" s="5" t="str">
        <f t="shared" si="45"/>
        <v/>
      </c>
      <c r="M215" s="5" t="str">
        <f t="shared" si="53"/>
        <v/>
      </c>
    </row>
    <row r="216" spans="1:13" x14ac:dyDescent="0.25">
      <c r="A216" s="4">
        <f t="shared" si="51"/>
        <v>204</v>
      </c>
      <c r="B216" s="1"/>
      <c r="C216" s="7"/>
      <c r="D216" s="8" t="str">
        <f t="shared" si="46"/>
        <v/>
      </c>
      <c r="E216" s="6" t="str">
        <f t="shared" si="47"/>
        <v xml:space="preserve">   ---</v>
      </c>
      <c r="F216" s="6" t="str">
        <f t="shared" si="48"/>
        <v xml:space="preserve">   ---</v>
      </c>
      <c r="G216" s="5" t="str">
        <f t="shared" si="49"/>
        <v/>
      </c>
      <c r="H216" s="6" t="str">
        <f t="shared" si="50"/>
        <v/>
      </c>
      <c r="I216" s="14" t="str">
        <f>IF(OR($B216="P",$B216="",$B216="AC",$B216="NT",$B216="Pc",$B216="CT",$B215="NT"),"   ---",(IF(AND(OR($B214="NT",$B214=""),$B217="CT",NOT($B215="Ac"),NOT($B216="NMe")),10^(VLOOKUP($B216,B!$C$5:$H$36,2,FALSE)+VLOOKUP($B215,B!$C$5:$H$36,3,FALSE)+B!$E$33+B!$D$34),(IF(AND(OR($B214="NT",$B214=""),NOT($B215="Ac")),10^(VLOOKUP($B216,B!$C$5:$H$36,2,FALSE)+VLOOKUP($B215,B!$C$5:$H$36,3,FALSE)+B!$E$33),(IF(AND($B217="CT",NOT($B216="NMe")),10^(VLOOKUP($B216,B!$C$5:$H$36,2,FALSE)+VLOOKUP($B215,B!$C$5:$H$36,3,FALSE)+B!$D$34),10^(VLOOKUP($B216,B!$C$5:$H$36,2,FALSE)+VLOOKUP($B215,B!$C$5:$H$36,3,FALSE)))))))))</f>
        <v xml:space="preserve">   ---</v>
      </c>
      <c r="J216" s="14" t="str">
        <f>IF(OR($B216="P",$B216="",$B216="AC",$B216="NT",$B216="Pc",$B216="CT",$B215="NT"),"   ---",(IF(AND(OR($B214="NT",$B214=""),$B217="CT",NOT($B215="Ac"),NOT($B216="NMe")),10^(VLOOKUP($B216,B!$C$5:$H$36,5,FALSE)+VLOOKUP($B215,B!$C$5:$H$36,6,FALSE)+B!$H$33+B!$G$34),(IF(AND(OR($B214="NT",$B214=""),NOT($B215="Ac")),10^(VLOOKUP($B216,B!$C$5:$H$36,5,FALSE)+VLOOKUP($B215,B!$C$5:$H$36,6,FALSE)+B!$H$33),(IF(AND($B217="CT",NOT($B216="NMe")),10^(VLOOKUP($B216,B!$C$5:$H$36,5,FALSE)+VLOOKUP($B215,B!$C$5:$H$36,6,FALSE)+B!$G$34),10^(VLOOKUP($B216,B!$C$5:$H$36,5,FALSE)+VLOOKUP($B215,B!$C$5:$H$36,6,FALSE)))))))))</f>
        <v xml:space="preserve">   ---</v>
      </c>
      <c r="K216" s="5" t="str">
        <f t="shared" si="52"/>
        <v/>
      </c>
      <c r="L216" s="5" t="str">
        <f t="shared" si="45"/>
        <v/>
      </c>
      <c r="M216" s="5" t="str">
        <f t="shared" si="53"/>
        <v/>
      </c>
    </row>
    <row r="217" spans="1:13" x14ac:dyDescent="0.25">
      <c r="A217" s="4">
        <f t="shared" si="51"/>
        <v>205</v>
      </c>
      <c r="B217" s="1"/>
      <c r="C217" s="7"/>
      <c r="D217" s="8" t="str">
        <f t="shared" si="46"/>
        <v/>
      </c>
      <c r="E217" s="6" t="str">
        <f t="shared" si="47"/>
        <v xml:space="preserve">   ---</v>
      </c>
      <c r="F217" s="6" t="str">
        <f t="shared" si="48"/>
        <v xml:space="preserve">   ---</v>
      </c>
      <c r="G217" s="5" t="str">
        <f t="shared" si="49"/>
        <v/>
      </c>
      <c r="H217" s="6" t="str">
        <f t="shared" si="50"/>
        <v/>
      </c>
      <c r="I217" s="14" t="str">
        <f>IF(OR($B217="P",$B217="",$B217="AC",$B217="NT",$B217="Pc",$B217="CT",$B216="NT"),"   ---",(IF(AND(OR($B215="NT",$B215=""),$B218="CT",NOT($B216="Ac"),NOT($B217="NMe")),10^(VLOOKUP($B217,B!$C$5:$H$36,2,FALSE)+VLOOKUP($B216,B!$C$5:$H$36,3,FALSE)+B!$E$33+B!$D$34),(IF(AND(OR($B215="NT",$B215=""),NOT($B216="Ac")),10^(VLOOKUP($B217,B!$C$5:$H$36,2,FALSE)+VLOOKUP($B216,B!$C$5:$H$36,3,FALSE)+B!$E$33),(IF(AND($B218="CT",NOT($B217="NMe")),10^(VLOOKUP($B217,B!$C$5:$H$36,2,FALSE)+VLOOKUP($B216,B!$C$5:$H$36,3,FALSE)+B!$D$34),10^(VLOOKUP($B217,B!$C$5:$H$36,2,FALSE)+VLOOKUP($B216,B!$C$5:$H$36,3,FALSE)))))))))</f>
        <v xml:space="preserve">   ---</v>
      </c>
      <c r="J217" s="14" t="str">
        <f>IF(OR($B217="P",$B217="",$B217="AC",$B217="NT",$B217="Pc",$B217="CT",$B216="NT"),"   ---",(IF(AND(OR($B215="NT",$B215=""),$B218="CT",NOT($B216="Ac"),NOT($B217="NMe")),10^(VLOOKUP($B217,B!$C$5:$H$36,5,FALSE)+VLOOKUP($B216,B!$C$5:$H$36,6,FALSE)+B!$H$33+B!$G$34),(IF(AND(OR($B215="NT",$B215=""),NOT($B216="Ac")),10^(VLOOKUP($B217,B!$C$5:$H$36,5,FALSE)+VLOOKUP($B216,B!$C$5:$H$36,6,FALSE)+B!$H$33),(IF(AND($B218="CT",NOT($B217="NMe")),10^(VLOOKUP($B217,B!$C$5:$H$36,5,FALSE)+VLOOKUP($B216,B!$C$5:$H$36,6,FALSE)+B!$G$34),10^(VLOOKUP($B217,B!$C$5:$H$36,5,FALSE)+VLOOKUP($B216,B!$C$5:$H$36,6,FALSE)))))))))</f>
        <v xml:space="preserve">   ---</v>
      </c>
      <c r="K217" s="5" t="str">
        <f t="shared" si="52"/>
        <v/>
      </c>
      <c r="L217" s="5" t="str">
        <f t="shared" si="45"/>
        <v/>
      </c>
      <c r="M217" s="5" t="str">
        <f t="shared" si="53"/>
        <v/>
      </c>
    </row>
    <row r="218" spans="1:13" x14ac:dyDescent="0.25">
      <c r="A218" s="4">
        <f t="shared" si="51"/>
        <v>206</v>
      </c>
      <c r="B218" s="1"/>
      <c r="C218" s="7"/>
      <c r="D218" s="8" t="str">
        <f t="shared" si="46"/>
        <v/>
      </c>
      <c r="E218" s="6" t="str">
        <f t="shared" si="47"/>
        <v xml:space="preserve">   ---</v>
      </c>
      <c r="F218" s="6" t="str">
        <f t="shared" si="48"/>
        <v xml:space="preserve">   ---</v>
      </c>
      <c r="G218" s="5" t="str">
        <f t="shared" si="49"/>
        <v/>
      </c>
      <c r="H218" s="6" t="str">
        <f t="shared" si="50"/>
        <v/>
      </c>
      <c r="I218" s="14" t="str">
        <f>IF(OR($B218="P",$B218="",$B218="AC",$B218="NT",$B218="Pc",$B218="CT",$B217="NT"),"   ---",(IF(AND(OR($B216="NT",$B216=""),$B219="CT",NOT($B217="Ac"),NOT($B218="NMe")),10^(VLOOKUP($B218,B!$C$5:$H$36,2,FALSE)+VLOOKUP($B217,B!$C$5:$H$36,3,FALSE)+B!$E$33+B!$D$34),(IF(AND(OR($B216="NT",$B216=""),NOT($B217="Ac")),10^(VLOOKUP($B218,B!$C$5:$H$36,2,FALSE)+VLOOKUP($B217,B!$C$5:$H$36,3,FALSE)+B!$E$33),(IF(AND($B219="CT",NOT($B218="NMe")),10^(VLOOKUP($B218,B!$C$5:$H$36,2,FALSE)+VLOOKUP($B217,B!$C$5:$H$36,3,FALSE)+B!$D$34),10^(VLOOKUP($B218,B!$C$5:$H$36,2,FALSE)+VLOOKUP($B217,B!$C$5:$H$36,3,FALSE)))))))))</f>
        <v xml:space="preserve">   ---</v>
      </c>
      <c r="J218" s="14" t="str">
        <f>IF(OR($B218="P",$B218="",$B218="AC",$B218="NT",$B218="Pc",$B218="CT",$B217="NT"),"   ---",(IF(AND(OR($B216="NT",$B216=""),$B219="CT",NOT($B217="Ac"),NOT($B218="NMe")),10^(VLOOKUP($B218,B!$C$5:$H$36,5,FALSE)+VLOOKUP($B217,B!$C$5:$H$36,6,FALSE)+B!$H$33+B!$G$34),(IF(AND(OR($B216="NT",$B216=""),NOT($B217="Ac")),10^(VLOOKUP($B218,B!$C$5:$H$36,5,FALSE)+VLOOKUP($B217,B!$C$5:$H$36,6,FALSE)+B!$H$33),(IF(AND($B219="CT",NOT($B218="NMe")),10^(VLOOKUP($B218,B!$C$5:$H$36,5,FALSE)+VLOOKUP($B217,B!$C$5:$H$36,6,FALSE)+B!$G$34),10^(VLOOKUP($B218,B!$C$5:$H$36,5,FALSE)+VLOOKUP($B217,B!$C$5:$H$36,6,FALSE)))))))))</f>
        <v xml:space="preserve">   ---</v>
      </c>
      <c r="K218" s="5" t="str">
        <f t="shared" si="52"/>
        <v/>
      </c>
      <c r="L218" s="5" t="str">
        <f t="shared" si="45"/>
        <v/>
      </c>
      <c r="M218" s="5" t="str">
        <f t="shared" si="53"/>
        <v/>
      </c>
    </row>
    <row r="219" spans="1:13" x14ac:dyDescent="0.25">
      <c r="A219" s="4">
        <f t="shared" si="51"/>
        <v>207</v>
      </c>
      <c r="B219" s="1"/>
      <c r="C219" s="7"/>
      <c r="D219" s="8" t="str">
        <f t="shared" si="46"/>
        <v/>
      </c>
      <c r="E219" s="6" t="str">
        <f t="shared" si="47"/>
        <v xml:space="preserve">   ---</v>
      </c>
      <c r="F219" s="6" t="str">
        <f t="shared" si="48"/>
        <v xml:space="preserve">   ---</v>
      </c>
      <c r="G219" s="5" t="str">
        <f t="shared" si="49"/>
        <v/>
      </c>
      <c r="H219" s="6" t="str">
        <f t="shared" si="50"/>
        <v/>
      </c>
      <c r="I219" s="14" t="str">
        <f>IF(OR($B219="P",$B219="",$B219="AC",$B219="NT",$B219="Pc",$B219="CT",$B218="NT"),"   ---",(IF(AND(OR($B217="NT",$B217=""),$B220="CT",NOT($B218="Ac"),NOT($B219="NMe")),10^(VLOOKUP($B219,B!$C$5:$H$36,2,FALSE)+VLOOKUP($B218,B!$C$5:$H$36,3,FALSE)+B!$E$33+B!$D$34),(IF(AND(OR($B217="NT",$B217=""),NOT($B218="Ac")),10^(VLOOKUP($B219,B!$C$5:$H$36,2,FALSE)+VLOOKUP($B218,B!$C$5:$H$36,3,FALSE)+B!$E$33),(IF(AND($B220="CT",NOT($B219="NMe")),10^(VLOOKUP($B219,B!$C$5:$H$36,2,FALSE)+VLOOKUP($B218,B!$C$5:$H$36,3,FALSE)+B!$D$34),10^(VLOOKUP($B219,B!$C$5:$H$36,2,FALSE)+VLOOKUP($B218,B!$C$5:$H$36,3,FALSE)))))))))</f>
        <v xml:space="preserve">   ---</v>
      </c>
      <c r="J219" s="14" t="str">
        <f>IF(OR($B219="P",$B219="",$B219="AC",$B219="NT",$B219="Pc",$B219="CT",$B218="NT"),"   ---",(IF(AND(OR($B217="NT",$B217=""),$B220="CT",NOT($B218="Ac"),NOT($B219="NMe")),10^(VLOOKUP($B219,B!$C$5:$H$36,5,FALSE)+VLOOKUP($B218,B!$C$5:$H$36,6,FALSE)+B!$H$33+B!$G$34),(IF(AND(OR($B217="NT",$B217=""),NOT($B218="Ac")),10^(VLOOKUP($B219,B!$C$5:$H$36,5,FALSE)+VLOOKUP($B218,B!$C$5:$H$36,6,FALSE)+B!$H$33),(IF(AND($B220="CT",NOT($B219="NMe")),10^(VLOOKUP($B219,B!$C$5:$H$36,5,FALSE)+VLOOKUP($B218,B!$C$5:$H$36,6,FALSE)+B!$G$34),10^(VLOOKUP($B219,B!$C$5:$H$36,5,FALSE)+VLOOKUP($B218,B!$C$5:$H$36,6,FALSE)))))))))</f>
        <v xml:space="preserve">   ---</v>
      </c>
      <c r="K219" s="5" t="str">
        <f t="shared" si="52"/>
        <v/>
      </c>
      <c r="L219" s="5" t="str">
        <f t="shared" si="45"/>
        <v/>
      </c>
      <c r="M219" s="5" t="str">
        <f t="shared" si="53"/>
        <v/>
      </c>
    </row>
    <row r="220" spans="1:13" x14ac:dyDescent="0.25">
      <c r="A220" s="4">
        <f t="shared" si="51"/>
        <v>208</v>
      </c>
      <c r="B220" s="1"/>
      <c r="C220" s="7"/>
      <c r="D220" s="8" t="str">
        <f t="shared" si="46"/>
        <v/>
      </c>
      <c r="E220" s="6" t="str">
        <f t="shared" si="47"/>
        <v xml:space="preserve">   ---</v>
      </c>
      <c r="F220" s="6" t="str">
        <f t="shared" si="48"/>
        <v xml:space="preserve">   ---</v>
      </c>
      <c r="G220" s="5" t="str">
        <f t="shared" si="49"/>
        <v/>
      </c>
      <c r="H220" s="6" t="str">
        <f t="shared" si="50"/>
        <v/>
      </c>
      <c r="I220" s="14" t="str">
        <f>IF(OR($B220="P",$B220="",$B220="AC",$B220="NT",$B220="Pc",$B220="CT",$B219="NT"),"   ---",(IF(AND(OR($B218="NT",$B218=""),$B221="CT",NOT($B219="Ac"),NOT($B220="NMe")),10^(VLOOKUP($B220,B!$C$5:$H$36,2,FALSE)+VLOOKUP($B219,B!$C$5:$H$36,3,FALSE)+B!$E$33+B!$D$34),(IF(AND(OR($B218="NT",$B218=""),NOT($B219="Ac")),10^(VLOOKUP($B220,B!$C$5:$H$36,2,FALSE)+VLOOKUP($B219,B!$C$5:$H$36,3,FALSE)+B!$E$33),(IF(AND($B221="CT",NOT($B220="NMe")),10^(VLOOKUP($B220,B!$C$5:$H$36,2,FALSE)+VLOOKUP($B219,B!$C$5:$H$36,3,FALSE)+B!$D$34),10^(VLOOKUP($B220,B!$C$5:$H$36,2,FALSE)+VLOOKUP($B219,B!$C$5:$H$36,3,FALSE)))))))))</f>
        <v xml:space="preserve">   ---</v>
      </c>
      <c r="J220" s="14" t="str">
        <f>IF(OR($B220="P",$B220="",$B220="AC",$B220="NT",$B220="Pc",$B220="CT",$B219="NT"),"   ---",(IF(AND(OR($B218="NT",$B218=""),$B221="CT",NOT($B219="Ac"),NOT($B220="NMe")),10^(VLOOKUP($B220,B!$C$5:$H$36,5,FALSE)+VLOOKUP($B219,B!$C$5:$H$36,6,FALSE)+B!$H$33+B!$G$34),(IF(AND(OR($B218="NT",$B218=""),NOT($B219="Ac")),10^(VLOOKUP($B220,B!$C$5:$H$36,5,FALSE)+VLOOKUP($B219,B!$C$5:$H$36,6,FALSE)+B!$H$33),(IF(AND($B221="CT",NOT($B220="NMe")),10^(VLOOKUP($B220,B!$C$5:$H$36,5,FALSE)+VLOOKUP($B219,B!$C$5:$H$36,6,FALSE)+B!$G$34),10^(VLOOKUP($B220,B!$C$5:$H$36,5,FALSE)+VLOOKUP($B219,B!$C$5:$H$36,6,FALSE)))))))))</f>
        <v xml:space="preserve">   ---</v>
      </c>
      <c r="K220" s="5" t="str">
        <f t="shared" si="52"/>
        <v/>
      </c>
      <c r="L220" s="5" t="str">
        <f t="shared" si="45"/>
        <v/>
      </c>
      <c r="M220" s="5" t="str">
        <f t="shared" si="53"/>
        <v/>
      </c>
    </row>
    <row r="221" spans="1:13" x14ac:dyDescent="0.25">
      <c r="A221" s="4">
        <f t="shared" si="51"/>
        <v>209</v>
      </c>
      <c r="B221" s="1"/>
      <c r="C221" s="7"/>
      <c r="D221" s="8" t="str">
        <f t="shared" si="46"/>
        <v/>
      </c>
      <c r="E221" s="6" t="str">
        <f t="shared" si="47"/>
        <v xml:space="preserve">   ---</v>
      </c>
      <c r="F221" s="6" t="str">
        <f t="shared" si="48"/>
        <v xml:space="preserve">   ---</v>
      </c>
      <c r="G221" s="5" t="str">
        <f t="shared" si="49"/>
        <v/>
      </c>
      <c r="H221" s="6" t="str">
        <f t="shared" si="50"/>
        <v/>
      </c>
      <c r="I221" s="14" t="str">
        <f>IF(OR($B221="P",$B221="",$B221="AC",$B221="NT",$B221="Pc",$B221="CT",$B220="NT"),"   ---",(IF(AND(OR($B219="NT",$B219=""),$B222="CT",NOT($B220="Ac"),NOT($B221="NMe")),10^(VLOOKUP($B221,B!$C$5:$H$36,2,FALSE)+VLOOKUP($B220,B!$C$5:$H$36,3,FALSE)+B!$E$33+B!$D$34),(IF(AND(OR($B219="NT",$B219=""),NOT($B220="Ac")),10^(VLOOKUP($B221,B!$C$5:$H$36,2,FALSE)+VLOOKUP($B220,B!$C$5:$H$36,3,FALSE)+B!$E$33),(IF(AND($B222="CT",NOT($B221="NMe")),10^(VLOOKUP($B221,B!$C$5:$H$36,2,FALSE)+VLOOKUP($B220,B!$C$5:$H$36,3,FALSE)+B!$D$34),10^(VLOOKUP($B221,B!$C$5:$H$36,2,FALSE)+VLOOKUP($B220,B!$C$5:$H$36,3,FALSE)))))))))</f>
        <v xml:space="preserve">   ---</v>
      </c>
      <c r="J221" s="14" t="str">
        <f>IF(OR($B221="P",$B221="",$B221="AC",$B221="NT",$B221="Pc",$B221="CT",$B220="NT"),"   ---",(IF(AND(OR($B219="NT",$B219=""),$B222="CT",NOT($B220="Ac"),NOT($B221="NMe")),10^(VLOOKUP($B221,B!$C$5:$H$36,5,FALSE)+VLOOKUP($B220,B!$C$5:$H$36,6,FALSE)+B!$H$33+B!$G$34),(IF(AND(OR($B219="NT",$B219=""),NOT($B220="Ac")),10^(VLOOKUP($B221,B!$C$5:$H$36,5,FALSE)+VLOOKUP($B220,B!$C$5:$H$36,6,FALSE)+B!$H$33),(IF(AND($B222="CT",NOT($B221="NMe")),10^(VLOOKUP($B221,B!$C$5:$H$36,5,FALSE)+VLOOKUP($B220,B!$C$5:$H$36,6,FALSE)+B!$G$34),10^(VLOOKUP($B221,B!$C$5:$H$36,5,FALSE)+VLOOKUP($B220,B!$C$5:$H$36,6,FALSE)))))))))</f>
        <v xml:space="preserve">   ---</v>
      </c>
      <c r="K221" s="5" t="str">
        <f t="shared" si="52"/>
        <v/>
      </c>
      <c r="L221" s="5" t="str">
        <f t="shared" si="45"/>
        <v/>
      </c>
      <c r="M221" s="5" t="str">
        <f t="shared" si="53"/>
        <v/>
      </c>
    </row>
    <row r="222" spans="1:13" x14ac:dyDescent="0.25">
      <c r="A222" s="4">
        <f t="shared" si="51"/>
        <v>210</v>
      </c>
      <c r="B222" s="1"/>
      <c r="C222" s="7"/>
      <c r="D222" s="8" t="str">
        <f t="shared" si="46"/>
        <v/>
      </c>
      <c r="E222" s="6" t="str">
        <f t="shared" si="47"/>
        <v xml:space="preserve">   ---</v>
      </c>
      <c r="F222" s="6" t="str">
        <f t="shared" si="48"/>
        <v xml:space="preserve">   ---</v>
      </c>
      <c r="G222" s="5" t="str">
        <f t="shared" si="49"/>
        <v/>
      </c>
      <c r="H222" s="6" t="str">
        <f t="shared" si="50"/>
        <v/>
      </c>
      <c r="I222" s="14" t="str">
        <f>IF(OR($B222="P",$B222="",$B222="AC",$B222="NT",$B222="Pc",$B222="CT",$B221="NT"),"   ---",(IF(AND(OR($B220="NT",$B220=""),$B223="CT",NOT($B221="Ac"),NOT($B222="NMe")),10^(VLOOKUP($B222,B!$C$5:$H$36,2,FALSE)+VLOOKUP($B221,B!$C$5:$H$36,3,FALSE)+B!$E$33+B!$D$34),(IF(AND(OR($B220="NT",$B220=""),NOT($B221="Ac")),10^(VLOOKUP($B222,B!$C$5:$H$36,2,FALSE)+VLOOKUP($B221,B!$C$5:$H$36,3,FALSE)+B!$E$33),(IF(AND($B223="CT",NOT($B222="NMe")),10^(VLOOKUP($B222,B!$C$5:$H$36,2,FALSE)+VLOOKUP($B221,B!$C$5:$H$36,3,FALSE)+B!$D$34),10^(VLOOKUP($B222,B!$C$5:$H$36,2,FALSE)+VLOOKUP($B221,B!$C$5:$H$36,3,FALSE)))))))))</f>
        <v xml:space="preserve">   ---</v>
      </c>
      <c r="J222" s="14" t="str">
        <f>IF(OR($B222="P",$B222="",$B222="AC",$B222="NT",$B222="Pc",$B222="CT",$B221="NT"),"   ---",(IF(AND(OR($B220="NT",$B220=""),$B223="CT",NOT($B221="Ac"),NOT($B222="NMe")),10^(VLOOKUP($B222,B!$C$5:$H$36,5,FALSE)+VLOOKUP($B221,B!$C$5:$H$36,6,FALSE)+B!$H$33+B!$G$34),(IF(AND(OR($B220="NT",$B220=""),NOT($B221="Ac")),10^(VLOOKUP($B222,B!$C$5:$H$36,5,FALSE)+VLOOKUP($B221,B!$C$5:$H$36,6,FALSE)+B!$H$33),(IF(AND($B223="CT",NOT($B222="NMe")),10^(VLOOKUP($B222,B!$C$5:$H$36,5,FALSE)+VLOOKUP($B221,B!$C$5:$H$36,6,FALSE)+B!$G$34),10^(VLOOKUP($B222,B!$C$5:$H$36,5,FALSE)+VLOOKUP($B221,B!$C$5:$H$36,6,FALSE)))))))))</f>
        <v xml:space="preserve">   ---</v>
      </c>
      <c r="K222" s="5" t="str">
        <f t="shared" si="52"/>
        <v/>
      </c>
      <c r="L222" s="5" t="str">
        <f t="shared" si="45"/>
        <v/>
      </c>
      <c r="M222" s="5" t="str">
        <f t="shared" si="53"/>
        <v/>
      </c>
    </row>
    <row r="223" spans="1:13" x14ac:dyDescent="0.25">
      <c r="A223" s="4">
        <f t="shared" si="51"/>
        <v>211</v>
      </c>
      <c r="B223" s="1"/>
      <c r="C223" s="7"/>
      <c r="D223" s="8" t="str">
        <f t="shared" si="46"/>
        <v/>
      </c>
      <c r="E223" s="6" t="str">
        <f t="shared" si="47"/>
        <v xml:space="preserve">   ---</v>
      </c>
      <c r="F223" s="6" t="str">
        <f t="shared" si="48"/>
        <v xml:space="preserve">   ---</v>
      </c>
      <c r="G223" s="5" t="str">
        <f t="shared" si="49"/>
        <v/>
      </c>
      <c r="H223" s="6" t="str">
        <f t="shared" si="50"/>
        <v/>
      </c>
      <c r="I223" s="14" t="str">
        <f>IF(OR($B223="P",$B223="",$B223="AC",$B223="NT",$B223="Pc",$B223="CT",$B222="NT"),"   ---",(IF(AND(OR($B221="NT",$B221=""),$B224="CT",NOT($B222="Ac"),NOT($B223="NMe")),10^(VLOOKUP($B223,B!$C$5:$H$36,2,FALSE)+VLOOKUP($B222,B!$C$5:$H$36,3,FALSE)+B!$E$33+B!$D$34),(IF(AND(OR($B221="NT",$B221=""),NOT($B222="Ac")),10^(VLOOKUP($B223,B!$C$5:$H$36,2,FALSE)+VLOOKUP($B222,B!$C$5:$H$36,3,FALSE)+B!$E$33),(IF(AND($B224="CT",NOT($B223="NMe")),10^(VLOOKUP($B223,B!$C$5:$H$36,2,FALSE)+VLOOKUP($B222,B!$C$5:$H$36,3,FALSE)+B!$D$34),10^(VLOOKUP($B223,B!$C$5:$H$36,2,FALSE)+VLOOKUP($B222,B!$C$5:$H$36,3,FALSE)))))))))</f>
        <v xml:space="preserve">   ---</v>
      </c>
      <c r="J223" s="14" t="str">
        <f>IF(OR($B223="P",$B223="",$B223="AC",$B223="NT",$B223="Pc",$B223="CT",$B222="NT"),"   ---",(IF(AND(OR($B221="NT",$B221=""),$B224="CT",NOT($B222="Ac"),NOT($B223="NMe")),10^(VLOOKUP($B223,B!$C$5:$H$36,5,FALSE)+VLOOKUP($B222,B!$C$5:$H$36,6,FALSE)+B!$H$33+B!$G$34),(IF(AND(OR($B221="NT",$B221=""),NOT($B222="Ac")),10^(VLOOKUP($B223,B!$C$5:$H$36,5,FALSE)+VLOOKUP($B222,B!$C$5:$H$36,6,FALSE)+B!$H$33),(IF(AND($B224="CT",NOT($B223="NMe")),10^(VLOOKUP($B223,B!$C$5:$H$36,5,FALSE)+VLOOKUP($B222,B!$C$5:$H$36,6,FALSE)+B!$G$34),10^(VLOOKUP($B223,B!$C$5:$H$36,5,FALSE)+VLOOKUP($B222,B!$C$5:$H$36,6,FALSE)))))))))</f>
        <v xml:space="preserve">   ---</v>
      </c>
      <c r="K223" s="5" t="str">
        <f t="shared" si="52"/>
        <v/>
      </c>
      <c r="L223" s="5" t="str">
        <f t="shared" si="45"/>
        <v/>
      </c>
      <c r="M223" s="5" t="str">
        <f t="shared" si="53"/>
        <v/>
      </c>
    </row>
    <row r="224" spans="1:13" x14ac:dyDescent="0.25">
      <c r="A224" s="4">
        <f t="shared" si="51"/>
        <v>212</v>
      </c>
      <c r="B224" s="1"/>
      <c r="C224" s="7"/>
      <c r="D224" s="8" t="str">
        <f t="shared" si="46"/>
        <v/>
      </c>
      <c r="E224" s="6" t="str">
        <f t="shared" si="47"/>
        <v xml:space="preserve">   ---</v>
      </c>
      <c r="F224" s="6" t="str">
        <f t="shared" si="48"/>
        <v xml:space="preserve">   ---</v>
      </c>
      <c r="G224" s="5" t="str">
        <f t="shared" si="49"/>
        <v/>
      </c>
      <c r="H224" s="6" t="str">
        <f t="shared" si="50"/>
        <v/>
      </c>
      <c r="I224" s="14" t="str">
        <f>IF(OR($B224="P",$B224="",$B224="AC",$B224="NT",$B224="Pc",$B224="CT",$B223="NT"),"   ---",(IF(AND(OR($B222="NT",$B222=""),$B225="CT",NOT($B223="Ac"),NOT($B224="NMe")),10^(VLOOKUP($B224,B!$C$5:$H$36,2,FALSE)+VLOOKUP($B223,B!$C$5:$H$36,3,FALSE)+B!$E$33+B!$D$34),(IF(AND(OR($B222="NT",$B222=""),NOT($B223="Ac")),10^(VLOOKUP($B224,B!$C$5:$H$36,2,FALSE)+VLOOKUP($B223,B!$C$5:$H$36,3,FALSE)+B!$E$33),(IF(AND($B225="CT",NOT($B224="NMe")),10^(VLOOKUP($B224,B!$C$5:$H$36,2,FALSE)+VLOOKUP($B223,B!$C$5:$H$36,3,FALSE)+B!$D$34),10^(VLOOKUP($B224,B!$C$5:$H$36,2,FALSE)+VLOOKUP($B223,B!$C$5:$H$36,3,FALSE)))))))))</f>
        <v xml:space="preserve">   ---</v>
      </c>
      <c r="J224" s="14" t="str">
        <f>IF(OR($B224="P",$B224="",$B224="AC",$B224="NT",$B224="Pc",$B224="CT",$B223="NT"),"   ---",(IF(AND(OR($B222="NT",$B222=""),$B225="CT",NOT($B223="Ac"),NOT($B224="NMe")),10^(VLOOKUP($B224,B!$C$5:$H$36,5,FALSE)+VLOOKUP($B223,B!$C$5:$H$36,6,FALSE)+B!$H$33+B!$G$34),(IF(AND(OR($B222="NT",$B222=""),NOT($B223="Ac")),10^(VLOOKUP($B224,B!$C$5:$H$36,5,FALSE)+VLOOKUP($B223,B!$C$5:$H$36,6,FALSE)+B!$H$33),(IF(AND($B225="CT",NOT($B224="NMe")),10^(VLOOKUP($B224,B!$C$5:$H$36,5,FALSE)+VLOOKUP($B223,B!$C$5:$H$36,6,FALSE)+B!$G$34),10^(VLOOKUP($B224,B!$C$5:$H$36,5,FALSE)+VLOOKUP($B223,B!$C$5:$H$36,6,FALSE)))))))))</f>
        <v xml:space="preserve">   ---</v>
      </c>
      <c r="K224" s="5" t="str">
        <f t="shared" si="52"/>
        <v/>
      </c>
      <c r="L224" s="5" t="str">
        <f t="shared" si="45"/>
        <v/>
      </c>
      <c r="M224" s="5" t="str">
        <f t="shared" si="53"/>
        <v/>
      </c>
    </row>
    <row r="225" spans="1:13" x14ac:dyDescent="0.25">
      <c r="A225" s="4">
        <f t="shared" si="51"/>
        <v>213</v>
      </c>
      <c r="B225" s="1"/>
      <c r="C225" s="7"/>
      <c r="D225" s="8" t="str">
        <f t="shared" si="46"/>
        <v/>
      </c>
      <c r="E225" s="6" t="str">
        <f t="shared" si="47"/>
        <v xml:space="preserve">   ---</v>
      </c>
      <c r="F225" s="6" t="str">
        <f t="shared" si="48"/>
        <v xml:space="preserve">   ---</v>
      </c>
      <c r="G225" s="5" t="str">
        <f t="shared" si="49"/>
        <v/>
      </c>
      <c r="H225" s="6" t="str">
        <f t="shared" si="50"/>
        <v/>
      </c>
      <c r="I225" s="14" t="str">
        <f>IF(OR($B225="P",$B225="",$B225="AC",$B225="NT",$B225="Pc",$B225="CT",$B224="NT"),"   ---",(IF(AND(OR($B223="NT",$B223=""),$B226="CT",NOT($B224="Ac"),NOT($B225="NMe")),10^(VLOOKUP($B225,B!$C$5:$H$36,2,FALSE)+VLOOKUP($B224,B!$C$5:$H$36,3,FALSE)+B!$E$33+B!$D$34),(IF(AND(OR($B223="NT",$B223=""),NOT($B224="Ac")),10^(VLOOKUP($B225,B!$C$5:$H$36,2,FALSE)+VLOOKUP($B224,B!$C$5:$H$36,3,FALSE)+B!$E$33),(IF(AND($B226="CT",NOT($B225="NMe")),10^(VLOOKUP($B225,B!$C$5:$H$36,2,FALSE)+VLOOKUP($B224,B!$C$5:$H$36,3,FALSE)+B!$D$34),10^(VLOOKUP($B225,B!$C$5:$H$36,2,FALSE)+VLOOKUP($B224,B!$C$5:$H$36,3,FALSE)))))))))</f>
        <v xml:space="preserve">   ---</v>
      </c>
      <c r="J225" s="14" t="str">
        <f>IF(OR($B225="P",$B225="",$B225="AC",$B225="NT",$B225="Pc",$B225="CT",$B224="NT"),"   ---",(IF(AND(OR($B223="NT",$B223=""),$B226="CT",NOT($B224="Ac"),NOT($B225="NMe")),10^(VLOOKUP($B225,B!$C$5:$H$36,5,FALSE)+VLOOKUP($B224,B!$C$5:$H$36,6,FALSE)+B!$H$33+B!$G$34),(IF(AND(OR($B223="NT",$B223=""),NOT($B224="Ac")),10^(VLOOKUP($B225,B!$C$5:$H$36,5,FALSE)+VLOOKUP($B224,B!$C$5:$H$36,6,FALSE)+B!$H$33),(IF(AND($B226="CT",NOT($B225="NMe")),10^(VLOOKUP($B225,B!$C$5:$H$36,5,FALSE)+VLOOKUP($B224,B!$C$5:$H$36,6,FALSE)+B!$G$34),10^(VLOOKUP($B225,B!$C$5:$H$36,5,FALSE)+VLOOKUP($B224,B!$C$5:$H$36,6,FALSE)))))))))</f>
        <v xml:space="preserve">   ---</v>
      </c>
      <c r="K225" s="5" t="str">
        <f t="shared" si="52"/>
        <v/>
      </c>
      <c r="L225" s="5" t="str">
        <f t="shared" si="45"/>
        <v/>
      </c>
      <c r="M225" s="5" t="str">
        <f t="shared" si="53"/>
        <v/>
      </c>
    </row>
    <row r="226" spans="1:13" x14ac:dyDescent="0.25">
      <c r="A226" s="4">
        <f t="shared" si="51"/>
        <v>214</v>
      </c>
      <c r="B226" s="1"/>
      <c r="C226" s="7"/>
      <c r="D226" s="8" t="str">
        <f t="shared" si="46"/>
        <v/>
      </c>
      <c r="E226" s="6" t="str">
        <f t="shared" si="47"/>
        <v xml:space="preserve">   ---</v>
      </c>
      <c r="F226" s="6" t="str">
        <f t="shared" si="48"/>
        <v xml:space="preserve">   ---</v>
      </c>
      <c r="G226" s="5" t="str">
        <f t="shared" si="49"/>
        <v/>
      </c>
      <c r="H226" s="6" t="str">
        <f t="shared" si="50"/>
        <v/>
      </c>
      <c r="I226" s="14" t="str">
        <f>IF(OR($B226="P",$B226="",$B226="AC",$B226="NT",$B226="Pc",$B226="CT",$B225="NT"),"   ---",(IF(AND(OR($B224="NT",$B224=""),$B227="CT",NOT($B225="Ac"),NOT($B226="NMe")),10^(VLOOKUP($B226,B!$C$5:$H$36,2,FALSE)+VLOOKUP($B225,B!$C$5:$H$36,3,FALSE)+B!$E$33+B!$D$34),(IF(AND(OR($B224="NT",$B224=""),NOT($B225="Ac")),10^(VLOOKUP($B226,B!$C$5:$H$36,2,FALSE)+VLOOKUP($B225,B!$C$5:$H$36,3,FALSE)+B!$E$33),(IF(AND($B227="CT",NOT($B226="NMe")),10^(VLOOKUP($B226,B!$C$5:$H$36,2,FALSE)+VLOOKUP($B225,B!$C$5:$H$36,3,FALSE)+B!$D$34),10^(VLOOKUP($B226,B!$C$5:$H$36,2,FALSE)+VLOOKUP($B225,B!$C$5:$H$36,3,FALSE)))))))))</f>
        <v xml:space="preserve">   ---</v>
      </c>
      <c r="J226" s="14" t="str">
        <f>IF(OR($B226="P",$B226="",$B226="AC",$B226="NT",$B226="Pc",$B226="CT",$B225="NT"),"   ---",(IF(AND(OR($B224="NT",$B224=""),$B227="CT",NOT($B225="Ac"),NOT($B226="NMe")),10^(VLOOKUP($B226,B!$C$5:$H$36,5,FALSE)+VLOOKUP($B225,B!$C$5:$H$36,6,FALSE)+B!$H$33+B!$G$34),(IF(AND(OR($B224="NT",$B224=""),NOT($B225="Ac")),10^(VLOOKUP($B226,B!$C$5:$H$36,5,FALSE)+VLOOKUP($B225,B!$C$5:$H$36,6,FALSE)+B!$H$33),(IF(AND($B227="CT",NOT($B226="NMe")),10^(VLOOKUP($B226,B!$C$5:$H$36,5,FALSE)+VLOOKUP($B225,B!$C$5:$H$36,6,FALSE)+B!$G$34),10^(VLOOKUP($B226,B!$C$5:$H$36,5,FALSE)+VLOOKUP($B225,B!$C$5:$H$36,6,FALSE)))))))))</f>
        <v xml:space="preserve">   ---</v>
      </c>
      <c r="K226" s="5" t="str">
        <f t="shared" si="52"/>
        <v/>
      </c>
      <c r="L226" s="5" t="str">
        <f t="shared" si="45"/>
        <v/>
      </c>
      <c r="M226" s="5" t="str">
        <f t="shared" si="53"/>
        <v/>
      </c>
    </row>
    <row r="227" spans="1:13" x14ac:dyDescent="0.25">
      <c r="A227" s="4">
        <f t="shared" si="51"/>
        <v>215</v>
      </c>
      <c r="B227" s="1"/>
      <c r="C227" s="7"/>
      <c r="D227" s="8" t="str">
        <f t="shared" si="46"/>
        <v/>
      </c>
      <c r="E227" s="6" t="str">
        <f t="shared" si="47"/>
        <v xml:space="preserve">   ---</v>
      </c>
      <c r="F227" s="6" t="str">
        <f t="shared" si="48"/>
        <v xml:space="preserve">   ---</v>
      </c>
      <c r="G227" s="5" t="str">
        <f t="shared" si="49"/>
        <v/>
      </c>
      <c r="H227" s="6" t="str">
        <f t="shared" si="50"/>
        <v/>
      </c>
      <c r="I227" s="14" t="str">
        <f>IF(OR($B227="P",$B227="",$B227="AC",$B227="NT",$B227="Pc",$B227="CT",$B226="NT"),"   ---",(IF(AND(OR($B225="NT",$B225=""),$B228="CT",NOT($B226="Ac"),NOT($B227="NMe")),10^(VLOOKUP($B227,B!$C$5:$H$36,2,FALSE)+VLOOKUP($B226,B!$C$5:$H$36,3,FALSE)+B!$E$33+B!$D$34),(IF(AND(OR($B225="NT",$B225=""),NOT($B226="Ac")),10^(VLOOKUP($B227,B!$C$5:$H$36,2,FALSE)+VLOOKUP($B226,B!$C$5:$H$36,3,FALSE)+B!$E$33),(IF(AND($B228="CT",NOT($B227="NMe")),10^(VLOOKUP($B227,B!$C$5:$H$36,2,FALSE)+VLOOKUP($B226,B!$C$5:$H$36,3,FALSE)+B!$D$34),10^(VLOOKUP($B227,B!$C$5:$H$36,2,FALSE)+VLOOKUP($B226,B!$C$5:$H$36,3,FALSE)))))))))</f>
        <v xml:space="preserve">   ---</v>
      </c>
      <c r="J227" s="14" t="str">
        <f>IF(OR($B227="P",$B227="",$B227="AC",$B227="NT",$B227="Pc",$B227="CT",$B226="NT"),"   ---",(IF(AND(OR($B225="NT",$B225=""),$B228="CT",NOT($B226="Ac"),NOT($B227="NMe")),10^(VLOOKUP($B227,B!$C$5:$H$36,5,FALSE)+VLOOKUP($B226,B!$C$5:$H$36,6,FALSE)+B!$H$33+B!$G$34),(IF(AND(OR($B225="NT",$B225=""),NOT($B226="Ac")),10^(VLOOKUP($B227,B!$C$5:$H$36,5,FALSE)+VLOOKUP($B226,B!$C$5:$H$36,6,FALSE)+B!$H$33),(IF(AND($B228="CT",NOT($B227="NMe")),10^(VLOOKUP($B227,B!$C$5:$H$36,5,FALSE)+VLOOKUP($B226,B!$C$5:$H$36,6,FALSE)+B!$G$34),10^(VLOOKUP($B227,B!$C$5:$H$36,5,FALSE)+VLOOKUP($B226,B!$C$5:$H$36,6,FALSE)))))))))</f>
        <v xml:space="preserve">   ---</v>
      </c>
      <c r="K227" s="5" t="str">
        <f t="shared" si="52"/>
        <v/>
      </c>
      <c r="L227" s="5" t="str">
        <f t="shared" ref="L227:L290" si="54">IF(OR($B227="",$B227="CT"),"",$J227*$Q$14*$H$3*Q$9)</f>
        <v/>
      </c>
      <c r="M227" s="5" t="str">
        <f t="shared" si="53"/>
        <v/>
      </c>
    </row>
    <row r="228" spans="1:13" x14ac:dyDescent="0.25">
      <c r="A228" s="4">
        <f t="shared" si="51"/>
        <v>216</v>
      </c>
      <c r="B228" s="1"/>
      <c r="C228" s="7"/>
      <c r="D228" s="8" t="str">
        <f t="shared" si="46"/>
        <v/>
      </c>
      <c r="E228" s="6" t="str">
        <f t="shared" si="47"/>
        <v xml:space="preserve">   ---</v>
      </c>
      <c r="F228" s="6" t="str">
        <f t="shared" si="48"/>
        <v xml:space="preserve">   ---</v>
      </c>
      <c r="G228" s="5" t="str">
        <f t="shared" si="49"/>
        <v/>
      </c>
      <c r="H228" s="6" t="str">
        <f t="shared" si="50"/>
        <v/>
      </c>
      <c r="I228" s="14" t="str">
        <f>IF(OR($B228="P",$B228="",$B228="AC",$B228="NT",$B228="Pc",$B228="CT",$B227="NT"),"   ---",(IF(AND(OR($B226="NT",$B226=""),$B229="CT",NOT($B227="Ac"),NOT($B228="NMe")),10^(VLOOKUP($B228,B!$C$5:$H$36,2,FALSE)+VLOOKUP($B227,B!$C$5:$H$36,3,FALSE)+B!$E$33+B!$D$34),(IF(AND(OR($B226="NT",$B226=""),NOT($B227="Ac")),10^(VLOOKUP($B228,B!$C$5:$H$36,2,FALSE)+VLOOKUP($B227,B!$C$5:$H$36,3,FALSE)+B!$E$33),(IF(AND($B229="CT",NOT($B228="NMe")),10^(VLOOKUP($B228,B!$C$5:$H$36,2,FALSE)+VLOOKUP($B227,B!$C$5:$H$36,3,FALSE)+B!$D$34),10^(VLOOKUP($B228,B!$C$5:$H$36,2,FALSE)+VLOOKUP($B227,B!$C$5:$H$36,3,FALSE)))))))))</f>
        <v xml:space="preserve">   ---</v>
      </c>
      <c r="J228" s="14" t="str">
        <f>IF(OR($B228="P",$B228="",$B228="AC",$B228="NT",$B228="Pc",$B228="CT",$B227="NT"),"   ---",(IF(AND(OR($B226="NT",$B226=""),$B229="CT",NOT($B227="Ac"),NOT($B228="NMe")),10^(VLOOKUP($B228,B!$C$5:$H$36,5,FALSE)+VLOOKUP($B227,B!$C$5:$H$36,6,FALSE)+B!$H$33+B!$G$34),(IF(AND(OR($B226="NT",$B226=""),NOT($B227="Ac")),10^(VLOOKUP($B228,B!$C$5:$H$36,5,FALSE)+VLOOKUP($B227,B!$C$5:$H$36,6,FALSE)+B!$H$33),(IF(AND($B229="CT",NOT($B228="NMe")),10^(VLOOKUP($B228,B!$C$5:$H$36,5,FALSE)+VLOOKUP($B227,B!$C$5:$H$36,6,FALSE)+B!$G$34),10^(VLOOKUP($B228,B!$C$5:$H$36,5,FALSE)+VLOOKUP($B227,B!$C$5:$H$36,6,FALSE)))))))))</f>
        <v xml:space="preserve">   ---</v>
      </c>
      <c r="K228" s="5" t="str">
        <f t="shared" si="52"/>
        <v/>
      </c>
      <c r="L228" s="5" t="str">
        <f t="shared" si="54"/>
        <v/>
      </c>
      <c r="M228" s="5" t="str">
        <f t="shared" si="53"/>
        <v/>
      </c>
    </row>
    <row r="229" spans="1:13" x14ac:dyDescent="0.25">
      <c r="A229" s="4">
        <f t="shared" si="51"/>
        <v>217</v>
      </c>
      <c r="B229" s="1"/>
      <c r="C229" s="7"/>
      <c r="D229" s="8" t="str">
        <f t="shared" si="46"/>
        <v/>
      </c>
      <c r="E229" s="6" t="str">
        <f t="shared" si="47"/>
        <v xml:space="preserve">   ---</v>
      </c>
      <c r="F229" s="6" t="str">
        <f t="shared" si="48"/>
        <v xml:space="preserve">   ---</v>
      </c>
      <c r="G229" s="5" t="str">
        <f t="shared" si="49"/>
        <v/>
      </c>
      <c r="H229" s="6" t="str">
        <f t="shared" si="50"/>
        <v/>
      </c>
      <c r="I229" s="14" t="str">
        <f>IF(OR($B229="P",$B229="",$B229="AC",$B229="NT",$B229="Pc",$B229="CT",$B228="NT"),"   ---",(IF(AND(OR($B227="NT",$B227=""),$B230="CT",NOT($B228="Ac"),NOT($B229="NMe")),10^(VLOOKUP($B229,B!$C$5:$H$36,2,FALSE)+VLOOKUP($B228,B!$C$5:$H$36,3,FALSE)+B!$E$33+B!$D$34),(IF(AND(OR($B227="NT",$B227=""),NOT($B228="Ac")),10^(VLOOKUP($B229,B!$C$5:$H$36,2,FALSE)+VLOOKUP($B228,B!$C$5:$H$36,3,FALSE)+B!$E$33),(IF(AND($B230="CT",NOT($B229="NMe")),10^(VLOOKUP($B229,B!$C$5:$H$36,2,FALSE)+VLOOKUP($B228,B!$C$5:$H$36,3,FALSE)+B!$D$34),10^(VLOOKUP($B229,B!$C$5:$H$36,2,FALSE)+VLOOKUP($B228,B!$C$5:$H$36,3,FALSE)))))))))</f>
        <v xml:space="preserve">   ---</v>
      </c>
      <c r="J229" s="14" t="str">
        <f>IF(OR($B229="P",$B229="",$B229="AC",$B229="NT",$B229="Pc",$B229="CT",$B228="NT"),"   ---",(IF(AND(OR($B227="NT",$B227=""),$B230="CT",NOT($B228="Ac"),NOT($B229="NMe")),10^(VLOOKUP($B229,B!$C$5:$H$36,5,FALSE)+VLOOKUP($B228,B!$C$5:$H$36,6,FALSE)+B!$H$33+B!$G$34),(IF(AND(OR($B227="NT",$B227=""),NOT($B228="Ac")),10^(VLOOKUP($B229,B!$C$5:$H$36,5,FALSE)+VLOOKUP($B228,B!$C$5:$H$36,6,FALSE)+B!$H$33),(IF(AND($B230="CT",NOT($B229="NMe")),10^(VLOOKUP($B229,B!$C$5:$H$36,5,FALSE)+VLOOKUP($B228,B!$C$5:$H$36,6,FALSE)+B!$G$34),10^(VLOOKUP($B229,B!$C$5:$H$36,5,FALSE)+VLOOKUP($B228,B!$C$5:$H$36,6,FALSE)))))))))</f>
        <v xml:space="preserve">   ---</v>
      </c>
      <c r="K229" s="5" t="str">
        <f t="shared" si="52"/>
        <v/>
      </c>
      <c r="L229" s="5" t="str">
        <f t="shared" si="54"/>
        <v/>
      </c>
      <c r="M229" s="5" t="str">
        <f t="shared" si="53"/>
        <v/>
      </c>
    </row>
    <row r="230" spans="1:13" x14ac:dyDescent="0.25">
      <c r="A230" s="4">
        <f t="shared" si="51"/>
        <v>218</v>
      </c>
      <c r="B230" s="1"/>
      <c r="C230" s="7"/>
      <c r="D230" s="8" t="str">
        <f t="shared" si="46"/>
        <v/>
      </c>
      <c r="E230" s="6" t="str">
        <f t="shared" si="47"/>
        <v xml:space="preserve">   ---</v>
      </c>
      <c r="F230" s="6" t="str">
        <f t="shared" si="48"/>
        <v xml:space="preserve">   ---</v>
      </c>
      <c r="G230" s="5" t="str">
        <f t="shared" si="49"/>
        <v/>
      </c>
      <c r="H230" s="6" t="str">
        <f t="shared" si="50"/>
        <v/>
      </c>
      <c r="I230" s="14" t="str">
        <f>IF(OR($B230="P",$B230="",$B230="AC",$B230="NT",$B230="Pc",$B230="CT",$B229="NT"),"   ---",(IF(AND(OR($B228="NT",$B228=""),$B231="CT",NOT($B229="Ac"),NOT($B230="NMe")),10^(VLOOKUP($B230,B!$C$5:$H$36,2,FALSE)+VLOOKUP($B229,B!$C$5:$H$36,3,FALSE)+B!$E$33+B!$D$34),(IF(AND(OR($B228="NT",$B228=""),NOT($B229="Ac")),10^(VLOOKUP($B230,B!$C$5:$H$36,2,FALSE)+VLOOKUP($B229,B!$C$5:$H$36,3,FALSE)+B!$E$33),(IF(AND($B231="CT",NOT($B230="NMe")),10^(VLOOKUP($B230,B!$C$5:$H$36,2,FALSE)+VLOOKUP($B229,B!$C$5:$H$36,3,FALSE)+B!$D$34),10^(VLOOKUP($B230,B!$C$5:$H$36,2,FALSE)+VLOOKUP($B229,B!$C$5:$H$36,3,FALSE)))))))))</f>
        <v xml:space="preserve">   ---</v>
      </c>
      <c r="J230" s="14" t="str">
        <f>IF(OR($B230="P",$B230="",$B230="AC",$B230="NT",$B230="Pc",$B230="CT",$B229="NT"),"   ---",(IF(AND(OR($B228="NT",$B228=""),$B231="CT",NOT($B229="Ac"),NOT($B230="NMe")),10^(VLOOKUP($B230,B!$C$5:$H$36,5,FALSE)+VLOOKUP($B229,B!$C$5:$H$36,6,FALSE)+B!$H$33+B!$G$34),(IF(AND(OR($B228="NT",$B228=""),NOT($B229="Ac")),10^(VLOOKUP($B230,B!$C$5:$H$36,5,FALSE)+VLOOKUP($B229,B!$C$5:$H$36,6,FALSE)+B!$H$33),(IF(AND($B231="CT",NOT($B230="NMe")),10^(VLOOKUP($B230,B!$C$5:$H$36,5,FALSE)+VLOOKUP($B229,B!$C$5:$H$36,6,FALSE)+B!$G$34),10^(VLOOKUP($B230,B!$C$5:$H$36,5,FALSE)+VLOOKUP($B229,B!$C$5:$H$36,6,FALSE)))))))))</f>
        <v xml:space="preserve">   ---</v>
      </c>
      <c r="K230" s="5" t="str">
        <f t="shared" si="52"/>
        <v/>
      </c>
      <c r="L230" s="5" t="str">
        <f t="shared" si="54"/>
        <v/>
      </c>
      <c r="M230" s="5" t="str">
        <f t="shared" si="53"/>
        <v/>
      </c>
    </row>
    <row r="231" spans="1:13" x14ac:dyDescent="0.25">
      <c r="A231" s="4">
        <f t="shared" si="51"/>
        <v>219</v>
      </c>
      <c r="B231" s="1"/>
      <c r="C231" s="7"/>
      <c r="D231" s="8" t="str">
        <f t="shared" si="46"/>
        <v/>
      </c>
      <c r="E231" s="6" t="str">
        <f t="shared" si="47"/>
        <v xml:space="preserve">   ---</v>
      </c>
      <c r="F231" s="6" t="str">
        <f t="shared" si="48"/>
        <v xml:space="preserve">   ---</v>
      </c>
      <c r="G231" s="5" t="str">
        <f t="shared" si="49"/>
        <v/>
      </c>
      <c r="H231" s="6" t="str">
        <f t="shared" si="50"/>
        <v/>
      </c>
      <c r="I231" s="14" t="str">
        <f>IF(OR($B231="P",$B231="",$B231="AC",$B231="NT",$B231="Pc",$B231="CT",$B230="NT"),"   ---",(IF(AND(OR($B229="NT",$B229=""),$B232="CT",NOT($B230="Ac"),NOT($B231="NMe")),10^(VLOOKUP($B231,B!$C$5:$H$36,2,FALSE)+VLOOKUP($B230,B!$C$5:$H$36,3,FALSE)+B!$E$33+B!$D$34),(IF(AND(OR($B229="NT",$B229=""),NOT($B230="Ac")),10^(VLOOKUP($B231,B!$C$5:$H$36,2,FALSE)+VLOOKUP($B230,B!$C$5:$H$36,3,FALSE)+B!$E$33),(IF(AND($B232="CT",NOT($B231="NMe")),10^(VLOOKUP($B231,B!$C$5:$H$36,2,FALSE)+VLOOKUP($B230,B!$C$5:$H$36,3,FALSE)+B!$D$34),10^(VLOOKUP($B231,B!$C$5:$H$36,2,FALSE)+VLOOKUP($B230,B!$C$5:$H$36,3,FALSE)))))))))</f>
        <v xml:space="preserve">   ---</v>
      </c>
      <c r="J231" s="14" t="str">
        <f>IF(OR($B231="P",$B231="",$B231="AC",$B231="NT",$B231="Pc",$B231="CT",$B230="NT"),"   ---",(IF(AND(OR($B229="NT",$B229=""),$B232="CT",NOT($B230="Ac"),NOT($B231="NMe")),10^(VLOOKUP($B231,B!$C$5:$H$36,5,FALSE)+VLOOKUP($B230,B!$C$5:$H$36,6,FALSE)+B!$H$33+B!$G$34),(IF(AND(OR($B229="NT",$B229=""),NOT($B230="Ac")),10^(VLOOKUP($B231,B!$C$5:$H$36,5,FALSE)+VLOOKUP($B230,B!$C$5:$H$36,6,FALSE)+B!$H$33),(IF(AND($B232="CT",NOT($B231="NMe")),10^(VLOOKUP($B231,B!$C$5:$H$36,5,FALSE)+VLOOKUP($B230,B!$C$5:$H$36,6,FALSE)+B!$G$34),10^(VLOOKUP($B231,B!$C$5:$H$36,5,FALSE)+VLOOKUP($B230,B!$C$5:$H$36,6,FALSE)))))))))</f>
        <v xml:space="preserve">   ---</v>
      </c>
      <c r="K231" s="5" t="str">
        <f t="shared" si="52"/>
        <v/>
      </c>
      <c r="L231" s="5" t="str">
        <f t="shared" si="54"/>
        <v/>
      </c>
      <c r="M231" s="5" t="str">
        <f t="shared" si="53"/>
        <v/>
      </c>
    </row>
    <row r="232" spans="1:13" x14ac:dyDescent="0.25">
      <c r="A232" s="4">
        <f t="shared" si="51"/>
        <v>220</v>
      </c>
      <c r="B232" s="1"/>
      <c r="C232" s="7"/>
      <c r="D232" s="8" t="str">
        <f t="shared" si="46"/>
        <v/>
      </c>
      <c r="E232" s="6" t="str">
        <f t="shared" si="47"/>
        <v xml:space="preserve">   ---</v>
      </c>
      <c r="F232" s="6" t="str">
        <f t="shared" si="48"/>
        <v xml:space="preserve">   ---</v>
      </c>
      <c r="G232" s="5" t="str">
        <f t="shared" si="49"/>
        <v/>
      </c>
      <c r="H232" s="6" t="str">
        <f t="shared" si="50"/>
        <v/>
      </c>
      <c r="I232" s="14" t="str">
        <f>IF(OR($B232="P",$B232="",$B232="AC",$B232="NT",$B232="Pc",$B232="CT",$B231="NT"),"   ---",(IF(AND(OR($B230="NT",$B230=""),$B233="CT",NOT($B231="Ac"),NOT($B232="NMe")),10^(VLOOKUP($B232,B!$C$5:$H$36,2,FALSE)+VLOOKUP($B231,B!$C$5:$H$36,3,FALSE)+B!$E$33+B!$D$34),(IF(AND(OR($B230="NT",$B230=""),NOT($B231="Ac")),10^(VLOOKUP($B232,B!$C$5:$H$36,2,FALSE)+VLOOKUP($B231,B!$C$5:$H$36,3,FALSE)+B!$E$33),(IF(AND($B233="CT",NOT($B232="NMe")),10^(VLOOKUP($B232,B!$C$5:$H$36,2,FALSE)+VLOOKUP($B231,B!$C$5:$H$36,3,FALSE)+B!$D$34),10^(VLOOKUP($B232,B!$C$5:$H$36,2,FALSE)+VLOOKUP($B231,B!$C$5:$H$36,3,FALSE)))))))))</f>
        <v xml:space="preserve">   ---</v>
      </c>
      <c r="J232" s="14" t="str">
        <f>IF(OR($B232="P",$B232="",$B232="AC",$B232="NT",$B232="Pc",$B232="CT",$B231="NT"),"   ---",(IF(AND(OR($B230="NT",$B230=""),$B233="CT",NOT($B231="Ac"),NOT($B232="NMe")),10^(VLOOKUP($B232,B!$C$5:$H$36,5,FALSE)+VLOOKUP($B231,B!$C$5:$H$36,6,FALSE)+B!$H$33+B!$G$34),(IF(AND(OR($B230="NT",$B230=""),NOT($B231="Ac")),10^(VLOOKUP($B232,B!$C$5:$H$36,5,FALSE)+VLOOKUP($B231,B!$C$5:$H$36,6,FALSE)+B!$H$33),(IF(AND($B233="CT",NOT($B232="NMe")),10^(VLOOKUP($B232,B!$C$5:$H$36,5,FALSE)+VLOOKUP($B231,B!$C$5:$H$36,6,FALSE)+B!$G$34),10^(VLOOKUP($B232,B!$C$5:$H$36,5,FALSE)+VLOOKUP($B231,B!$C$5:$H$36,6,FALSE)))))))))</f>
        <v xml:space="preserve">   ---</v>
      </c>
      <c r="K232" s="5" t="str">
        <f t="shared" si="52"/>
        <v/>
      </c>
      <c r="L232" s="5" t="str">
        <f t="shared" si="54"/>
        <v/>
      </c>
      <c r="M232" s="5" t="str">
        <f t="shared" si="53"/>
        <v/>
      </c>
    </row>
    <row r="233" spans="1:13" x14ac:dyDescent="0.25">
      <c r="A233" s="4">
        <f t="shared" si="51"/>
        <v>221</v>
      </c>
      <c r="B233" s="1"/>
      <c r="C233" s="7"/>
      <c r="D233" s="8" t="str">
        <f t="shared" si="46"/>
        <v/>
      </c>
      <c r="E233" s="6" t="str">
        <f t="shared" si="47"/>
        <v xml:space="preserve">   ---</v>
      </c>
      <c r="F233" s="6" t="str">
        <f t="shared" si="48"/>
        <v xml:space="preserve">   ---</v>
      </c>
      <c r="G233" s="5" t="str">
        <f t="shared" si="49"/>
        <v/>
      </c>
      <c r="H233" s="6" t="str">
        <f t="shared" si="50"/>
        <v/>
      </c>
      <c r="I233" s="14" t="str">
        <f>IF(OR($B233="P",$B233="",$B233="AC",$B233="NT",$B233="Pc",$B233="CT",$B232="NT"),"   ---",(IF(AND(OR($B231="NT",$B231=""),$B234="CT",NOT($B232="Ac"),NOT($B233="NMe")),10^(VLOOKUP($B233,B!$C$5:$H$36,2,FALSE)+VLOOKUP($B232,B!$C$5:$H$36,3,FALSE)+B!$E$33+B!$D$34),(IF(AND(OR($B231="NT",$B231=""),NOT($B232="Ac")),10^(VLOOKUP($B233,B!$C$5:$H$36,2,FALSE)+VLOOKUP($B232,B!$C$5:$H$36,3,FALSE)+B!$E$33),(IF(AND($B234="CT",NOT($B233="NMe")),10^(VLOOKUP($B233,B!$C$5:$H$36,2,FALSE)+VLOOKUP($B232,B!$C$5:$H$36,3,FALSE)+B!$D$34),10^(VLOOKUP($B233,B!$C$5:$H$36,2,FALSE)+VLOOKUP($B232,B!$C$5:$H$36,3,FALSE)))))))))</f>
        <v xml:space="preserve">   ---</v>
      </c>
      <c r="J233" s="14" t="str">
        <f>IF(OR($B233="P",$B233="",$B233="AC",$B233="NT",$B233="Pc",$B233="CT",$B232="NT"),"   ---",(IF(AND(OR($B231="NT",$B231=""),$B234="CT",NOT($B232="Ac"),NOT($B233="NMe")),10^(VLOOKUP($B233,B!$C$5:$H$36,5,FALSE)+VLOOKUP($B232,B!$C$5:$H$36,6,FALSE)+B!$H$33+B!$G$34),(IF(AND(OR($B231="NT",$B231=""),NOT($B232="Ac")),10^(VLOOKUP($B233,B!$C$5:$H$36,5,FALSE)+VLOOKUP($B232,B!$C$5:$H$36,6,FALSE)+B!$H$33),(IF(AND($B234="CT",NOT($B233="NMe")),10^(VLOOKUP($B233,B!$C$5:$H$36,5,FALSE)+VLOOKUP($B232,B!$C$5:$H$36,6,FALSE)+B!$G$34),10^(VLOOKUP($B233,B!$C$5:$H$36,5,FALSE)+VLOOKUP($B232,B!$C$5:$H$36,6,FALSE)))))))))</f>
        <v xml:space="preserve">   ---</v>
      </c>
      <c r="K233" s="5" t="str">
        <f t="shared" si="52"/>
        <v/>
      </c>
      <c r="L233" s="5" t="str">
        <f t="shared" si="54"/>
        <v/>
      </c>
      <c r="M233" s="5" t="str">
        <f t="shared" si="53"/>
        <v/>
      </c>
    </row>
    <row r="234" spans="1:13" x14ac:dyDescent="0.25">
      <c r="A234" s="4">
        <f t="shared" si="51"/>
        <v>222</v>
      </c>
      <c r="B234" s="1"/>
      <c r="C234" s="7"/>
      <c r="D234" s="8" t="str">
        <f t="shared" si="46"/>
        <v/>
      </c>
      <c r="E234" s="6" t="str">
        <f t="shared" si="47"/>
        <v xml:space="preserve">   ---</v>
      </c>
      <c r="F234" s="6" t="str">
        <f t="shared" si="48"/>
        <v xml:space="preserve">   ---</v>
      </c>
      <c r="G234" s="5" t="str">
        <f t="shared" si="49"/>
        <v/>
      </c>
      <c r="H234" s="6" t="str">
        <f t="shared" si="50"/>
        <v/>
      </c>
      <c r="I234" s="14" t="str">
        <f>IF(OR($B234="P",$B234="",$B234="AC",$B234="NT",$B234="Pc",$B234="CT",$B233="NT"),"   ---",(IF(AND(OR($B232="NT",$B232=""),$B235="CT",NOT($B233="Ac"),NOT($B234="NMe")),10^(VLOOKUP($B234,B!$C$5:$H$36,2,FALSE)+VLOOKUP($B233,B!$C$5:$H$36,3,FALSE)+B!$E$33+B!$D$34),(IF(AND(OR($B232="NT",$B232=""),NOT($B233="Ac")),10^(VLOOKUP($B234,B!$C$5:$H$36,2,FALSE)+VLOOKUP($B233,B!$C$5:$H$36,3,FALSE)+B!$E$33),(IF(AND($B235="CT",NOT($B234="NMe")),10^(VLOOKUP($B234,B!$C$5:$H$36,2,FALSE)+VLOOKUP($B233,B!$C$5:$H$36,3,FALSE)+B!$D$34),10^(VLOOKUP($B234,B!$C$5:$H$36,2,FALSE)+VLOOKUP($B233,B!$C$5:$H$36,3,FALSE)))))))))</f>
        <v xml:space="preserve">   ---</v>
      </c>
      <c r="J234" s="14" t="str">
        <f>IF(OR($B234="P",$B234="",$B234="AC",$B234="NT",$B234="Pc",$B234="CT",$B233="NT"),"   ---",(IF(AND(OR($B232="NT",$B232=""),$B235="CT",NOT($B233="Ac"),NOT($B234="NMe")),10^(VLOOKUP($B234,B!$C$5:$H$36,5,FALSE)+VLOOKUP($B233,B!$C$5:$H$36,6,FALSE)+B!$H$33+B!$G$34),(IF(AND(OR($B232="NT",$B232=""),NOT($B233="Ac")),10^(VLOOKUP($B234,B!$C$5:$H$36,5,FALSE)+VLOOKUP($B233,B!$C$5:$H$36,6,FALSE)+B!$H$33),(IF(AND($B235="CT",NOT($B234="NMe")),10^(VLOOKUP($B234,B!$C$5:$H$36,5,FALSE)+VLOOKUP($B233,B!$C$5:$H$36,6,FALSE)+B!$G$34),10^(VLOOKUP($B234,B!$C$5:$H$36,5,FALSE)+VLOOKUP($B233,B!$C$5:$H$36,6,FALSE)))))))))</f>
        <v xml:space="preserve">   ---</v>
      </c>
      <c r="K234" s="5" t="str">
        <f t="shared" si="52"/>
        <v/>
      </c>
      <c r="L234" s="5" t="str">
        <f t="shared" si="54"/>
        <v/>
      </c>
      <c r="M234" s="5" t="str">
        <f t="shared" si="53"/>
        <v/>
      </c>
    </row>
    <row r="235" spans="1:13" x14ac:dyDescent="0.25">
      <c r="A235" s="4">
        <f t="shared" si="51"/>
        <v>223</v>
      </c>
      <c r="B235" s="1"/>
      <c r="C235" s="7"/>
      <c r="D235" s="8" t="str">
        <f t="shared" si="46"/>
        <v/>
      </c>
      <c r="E235" s="6" t="str">
        <f t="shared" si="47"/>
        <v xml:space="preserve">   ---</v>
      </c>
      <c r="F235" s="6" t="str">
        <f t="shared" si="48"/>
        <v xml:space="preserve">   ---</v>
      </c>
      <c r="G235" s="5" t="str">
        <f t="shared" si="49"/>
        <v/>
      </c>
      <c r="H235" s="6" t="str">
        <f t="shared" si="50"/>
        <v/>
      </c>
      <c r="I235" s="14" t="str">
        <f>IF(OR($B235="P",$B235="",$B235="AC",$B235="NT",$B235="Pc",$B235="CT",$B234="NT"),"   ---",(IF(AND(OR($B233="NT",$B233=""),$B236="CT",NOT($B234="Ac"),NOT($B235="NMe")),10^(VLOOKUP($B235,B!$C$5:$H$36,2,FALSE)+VLOOKUP($B234,B!$C$5:$H$36,3,FALSE)+B!$E$33+B!$D$34),(IF(AND(OR($B233="NT",$B233=""),NOT($B234="Ac")),10^(VLOOKUP($B235,B!$C$5:$H$36,2,FALSE)+VLOOKUP($B234,B!$C$5:$H$36,3,FALSE)+B!$E$33),(IF(AND($B236="CT",NOT($B235="NMe")),10^(VLOOKUP($B235,B!$C$5:$H$36,2,FALSE)+VLOOKUP($B234,B!$C$5:$H$36,3,FALSE)+B!$D$34),10^(VLOOKUP($B235,B!$C$5:$H$36,2,FALSE)+VLOOKUP($B234,B!$C$5:$H$36,3,FALSE)))))))))</f>
        <v xml:space="preserve">   ---</v>
      </c>
      <c r="J235" s="14" t="str">
        <f>IF(OR($B235="P",$B235="",$B235="AC",$B235="NT",$B235="Pc",$B235="CT",$B234="NT"),"   ---",(IF(AND(OR($B233="NT",$B233=""),$B236="CT",NOT($B234="Ac"),NOT($B235="NMe")),10^(VLOOKUP($B235,B!$C$5:$H$36,5,FALSE)+VLOOKUP($B234,B!$C$5:$H$36,6,FALSE)+B!$H$33+B!$G$34),(IF(AND(OR($B233="NT",$B233=""),NOT($B234="Ac")),10^(VLOOKUP($B235,B!$C$5:$H$36,5,FALSE)+VLOOKUP($B234,B!$C$5:$H$36,6,FALSE)+B!$H$33),(IF(AND($B236="CT",NOT($B235="NMe")),10^(VLOOKUP($B235,B!$C$5:$H$36,5,FALSE)+VLOOKUP($B234,B!$C$5:$H$36,6,FALSE)+B!$G$34),10^(VLOOKUP($B235,B!$C$5:$H$36,5,FALSE)+VLOOKUP($B234,B!$C$5:$H$36,6,FALSE)))))))))</f>
        <v xml:space="preserve">   ---</v>
      </c>
      <c r="K235" s="5" t="str">
        <f t="shared" si="52"/>
        <v/>
      </c>
      <c r="L235" s="5" t="str">
        <f t="shared" si="54"/>
        <v/>
      </c>
      <c r="M235" s="5" t="str">
        <f t="shared" si="53"/>
        <v/>
      </c>
    </row>
    <row r="236" spans="1:13" x14ac:dyDescent="0.25">
      <c r="A236" s="4">
        <f t="shared" si="51"/>
        <v>224</v>
      </c>
      <c r="B236" s="1"/>
      <c r="C236" s="7"/>
      <c r="D236" s="8" t="str">
        <f t="shared" si="46"/>
        <v/>
      </c>
      <c r="E236" s="6" t="str">
        <f t="shared" si="47"/>
        <v xml:space="preserve">   ---</v>
      </c>
      <c r="F236" s="6" t="str">
        <f t="shared" si="48"/>
        <v xml:space="preserve">   ---</v>
      </c>
      <c r="G236" s="5" t="str">
        <f t="shared" si="49"/>
        <v/>
      </c>
      <c r="H236" s="6" t="str">
        <f t="shared" si="50"/>
        <v/>
      </c>
      <c r="I236" s="14" t="str">
        <f>IF(OR($B236="P",$B236="",$B236="AC",$B236="NT",$B236="Pc",$B236="CT",$B235="NT"),"   ---",(IF(AND(OR($B234="NT",$B234=""),$B237="CT",NOT($B235="Ac"),NOT($B236="NMe")),10^(VLOOKUP($B236,B!$C$5:$H$36,2,FALSE)+VLOOKUP($B235,B!$C$5:$H$36,3,FALSE)+B!$E$33+B!$D$34),(IF(AND(OR($B234="NT",$B234=""),NOT($B235="Ac")),10^(VLOOKUP($B236,B!$C$5:$H$36,2,FALSE)+VLOOKUP($B235,B!$C$5:$H$36,3,FALSE)+B!$E$33),(IF(AND($B237="CT",NOT($B236="NMe")),10^(VLOOKUP($B236,B!$C$5:$H$36,2,FALSE)+VLOOKUP($B235,B!$C$5:$H$36,3,FALSE)+B!$D$34),10^(VLOOKUP($B236,B!$C$5:$H$36,2,FALSE)+VLOOKUP($B235,B!$C$5:$H$36,3,FALSE)))))))))</f>
        <v xml:space="preserve">   ---</v>
      </c>
      <c r="J236" s="14" t="str">
        <f>IF(OR($B236="P",$B236="",$B236="AC",$B236="NT",$B236="Pc",$B236="CT",$B235="NT"),"   ---",(IF(AND(OR($B234="NT",$B234=""),$B237="CT",NOT($B235="Ac"),NOT($B236="NMe")),10^(VLOOKUP($B236,B!$C$5:$H$36,5,FALSE)+VLOOKUP($B235,B!$C$5:$H$36,6,FALSE)+B!$H$33+B!$G$34),(IF(AND(OR($B234="NT",$B234=""),NOT($B235="Ac")),10^(VLOOKUP($B236,B!$C$5:$H$36,5,FALSE)+VLOOKUP($B235,B!$C$5:$H$36,6,FALSE)+B!$H$33),(IF(AND($B237="CT",NOT($B236="NMe")),10^(VLOOKUP($B236,B!$C$5:$H$36,5,FALSE)+VLOOKUP($B235,B!$C$5:$H$36,6,FALSE)+B!$G$34),10^(VLOOKUP($B236,B!$C$5:$H$36,5,FALSE)+VLOOKUP($B235,B!$C$5:$H$36,6,FALSE)))))))))</f>
        <v xml:space="preserve">   ---</v>
      </c>
      <c r="K236" s="5" t="str">
        <f t="shared" si="52"/>
        <v/>
      </c>
      <c r="L236" s="5" t="str">
        <f t="shared" si="54"/>
        <v/>
      </c>
      <c r="M236" s="5" t="str">
        <f t="shared" si="53"/>
        <v/>
      </c>
    </row>
    <row r="237" spans="1:13" x14ac:dyDescent="0.25">
      <c r="A237" s="4">
        <f t="shared" si="51"/>
        <v>225</v>
      </c>
      <c r="B237" s="1"/>
      <c r="C237" s="7"/>
      <c r="D237" s="8" t="str">
        <f t="shared" si="46"/>
        <v/>
      </c>
      <c r="E237" s="6" t="str">
        <f t="shared" si="47"/>
        <v xml:space="preserve">   ---</v>
      </c>
      <c r="F237" s="6" t="str">
        <f t="shared" si="48"/>
        <v xml:space="preserve">   ---</v>
      </c>
      <c r="G237" s="5" t="str">
        <f t="shared" si="49"/>
        <v/>
      </c>
      <c r="H237" s="6" t="str">
        <f t="shared" si="50"/>
        <v/>
      </c>
      <c r="I237" s="14" t="str">
        <f>IF(OR($B237="P",$B237="",$B237="AC",$B237="NT",$B237="Pc",$B237="CT",$B236="NT"),"   ---",(IF(AND(OR($B235="NT",$B235=""),$B238="CT",NOT($B236="Ac"),NOT($B237="NMe")),10^(VLOOKUP($B237,B!$C$5:$H$36,2,FALSE)+VLOOKUP($B236,B!$C$5:$H$36,3,FALSE)+B!$E$33+B!$D$34),(IF(AND(OR($B235="NT",$B235=""),NOT($B236="Ac")),10^(VLOOKUP($B237,B!$C$5:$H$36,2,FALSE)+VLOOKUP($B236,B!$C$5:$H$36,3,FALSE)+B!$E$33),(IF(AND($B238="CT",NOT($B237="NMe")),10^(VLOOKUP($B237,B!$C$5:$H$36,2,FALSE)+VLOOKUP($B236,B!$C$5:$H$36,3,FALSE)+B!$D$34),10^(VLOOKUP($B237,B!$C$5:$H$36,2,FALSE)+VLOOKUP($B236,B!$C$5:$H$36,3,FALSE)))))))))</f>
        <v xml:space="preserve">   ---</v>
      </c>
      <c r="J237" s="14" t="str">
        <f>IF(OR($B237="P",$B237="",$B237="AC",$B237="NT",$B237="Pc",$B237="CT",$B236="NT"),"   ---",(IF(AND(OR($B235="NT",$B235=""),$B238="CT",NOT($B236="Ac"),NOT($B237="NMe")),10^(VLOOKUP($B237,B!$C$5:$H$36,5,FALSE)+VLOOKUP($B236,B!$C$5:$H$36,6,FALSE)+B!$H$33+B!$G$34),(IF(AND(OR($B235="NT",$B235=""),NOT($B236="Ac")),10^(VLOOKUP($B237,B!$C$5:$H$36,5,FALSE)+VLOOKUP($B236,B!$C$5:$H$36,6,FALSE)+B!$H$33),(IF(AND($B238="CT",NOT($B237="NMe")),10^(VLOOKUP($B237,B!$C$5:$H$36,5,FALSE)+VLOOKUP($B236,B!$C$5:$H$36,6,FALSE)+B!$G$34),10^(VLOOKUP($B237,B!$C$5:$H$36,5,FALSE)+VLOOKUP($B236,B!$C$5:$H$36,6,FALSE)))))))))</f>
        <v xml:space="preserve">   ---</v>
      </c>
      <c r="K237" s="5" t="str">
        <f t="shared" si="52"/>
        <v/>
      </c>
      <c r="L237" s="5" t="str">
        <f t="shared" si="54"/>
        <v/>
      </c>
      <c r="M237" s="5" t="str">
        <f t="shared" si="53"/>
        <v/>
      </c>
    </row>
    <row r="238" spans="1:13" x14ac:dyDescent="0.25">
      <c r="A238" s="4">
        <f t="shared" si="51"/>
        <v>226</v>
      </c>
      <c r="B238" s="1"/>
      <c r="C238" s="7"/>
      <c r="D238" s="8" t="str">
        <f t="shared" si="46"/>
        <v/>
      </c>
      <c r="E238" s="6" t="str">
        <f t="shared" si="47"/>
        <v xml:space="preserve">   ---</v>
      </c>
      <c r="F238" s="6" t="str">
        <f t="shared" si="48"/>
        <v xml:space="preserve">   ---</v>
      </c>
      <c r="G238" s="5" t="str">
        <f t="shared" si="49"/>
        <v/>
      </c>
      <c r="H238" s="6" t="str">
        <f t="shared" si="50"/>
        <v/>
      </c>
      <c r="I238" s="14" t="str">
        <f>IF(OR($B238="P",$B238="",$B238="AC",$B238="NT",$B238="Pc",$B238="CT",$B237="NT"),"   ---",(IF(AND(OR($B236="NT",$B236=""),$B239="CT",NOT($B237="Ac"),NOT($B238="NMe")),10^(VLOOKUP($B238,B!$C$5:$H$36,2,FALSE)+VLOOKUP($B237,B!$C$5:$H$36,3,FALSE)+B!$E$33+B!$D$34),(IF(AND(OR($B236="NT",$B236=""),NOT($B237="Ac")),10^(VLOOKUP($B238,B!$C$5:$H$36,2,FALSE)+VLOOKUP($B237,B!$C$5:$H$36,3,FALSE)+B!$E$33),(IF(AND($B239="CT",NOT($B238="NMe")),10^(VLOOKUP($B238,B!$C$5:$H$36,2,FALSE)+VLOOKUP($B237,B!$C$5:$H$36,3,FALSE)+B!$D$34),10^(VLOOKUP($B238,B!$C$5:$H$36,2,FALSE)+VLOOKUP($B237,B!$C$5:$H$36,3,FALSE)))))))))</f>
        <v xml:space="preserve">   ---</v>
      </c>
      <c r="J238" s="14" t="str">
        <f>IF(OR($B238="P",$B238="",$B238="AC",$B238="NT",$B238="Pc",$B238="CT",$B237="NT"),"   ---",(IF(AND(OR($B236="NT",$B236=""),$B239="CT",NOT($B237="Ac"),NOT($B238="NMe")),10^(VLOOKUP($B238,B!$C$5:$H$36,5,FALSE)+VLOOKUP($B237,B!$C$5:$H$36,6,FALSE)+B!$H$33+B!$G$34),(IF(AND(OR($B236="NT",$B236=""),NOT($B237="Ac")),10^(VLOOKUP($B238,B!$C$5:$H$36,5,FALSE)+VLOOKUP($B237,B!$C$5:$H$36,6,FALSE)+B!$H$33),(IF(AND($B239="CT",NOT($B238="NMe")),10^(VLOOKUP($B238,B!$C$5:$H$36,5,FALSE)+VLOOKUP($B237,B!$C$5:$H$36,6,FALSE)+B!$G$34),10^(VLOOKUP($B238,B!$C$5:$H$36,5,FALSE)+VLOOKUP($B237,B!$C$5:$H$36,6,FALSE)))))))))</f>
        <v xml:space="preserve">   ---</v>
      </c>
      <c r="K238" s="5" t="str">
        <f t="shared" si="52"/>
        <v/>
      </c>
      <c r="L238" s="5" t="str">
        <f t="shared" si="54"/>
        <v/>
      </c>
      <c r="M238" s="5" t="str">
        <f t="shared" si="53"/>
        <v/>
      </c>
    </row>
    <row r="239" spans="1:13" x14ac:dyDescent="0.25">
      <c r="A239" s="4">
        <f t="shared" si="51"/>
        <v>227</v>
      </c>
      <c r="B239" s="1"/>
      <c r="C239" s="7"/>
      <c r="D239" s="8" t="str">
        <f t="shared" si="46"/>
        <v/>
      </c>
      <c r="E239" s="6" t="str">
        <f t="shared" si="47"/>
        <v xml:space="preserve">   ---</v>
      </c>
      <c r="F239" s="6" t="str">
        <f t="shared" si="48"/>
        <v xml:space="preserve">   ---</v>
      </c>
      <c r="G239" s="5" t="str">
        <f t="shared" si="49"/>
        <v/>
      </c>
      <c r="H239" s="6" t="str">
        <f t="shared" si="50"/>
        <v/>
      </c>
      <c r="I239" s="14" t="str">
        <f>IF(OR($B239="P",$B239="",$B239="AC",$B239="NT",$B239="Pc",$B239="CT",$B238="NT"),"   ---",(IF(AND(OR($B237="NT",$B237=""),$B240="CT",NOT($B238="Ac"),NOT($B239="NMe")),10^(VLOOKUP($B239,B!$C$5:$H$36,2,FALSE)+VLOOKUP($B238,B!$C$5:$H$36,3,FALSE)+B!$E$33+B!$D$34),(IF(AND(OR($B237="NT",$B237=""),NOT($B238="Ac")),10^(VLOOKUP($B239,B!$C$5:$H$36,2,FALSE)+VLOOKUP($B238,B!$C$5:$H$36,3,FALSE)+B!$E$33),(IF(AND($B240="CT",NOT($B239="NMe")),10^(VLOOKUP($B239,B!$C$5:$H$36,2,FALSE)+VLOOKUP($B238,B!$C$5:$H$36,3,FALSE)+B!$D$34),10^(VLOOKUP($B239,B!$C$5:$H$36,2,FALSE)+VLOOKUP($B238,B!$C$5:$H$36,3,FALSE)))))))))</f>
        <v xml:space="preserve">   ---</v>
      </c>
      <c r="J239" s="14" t="str">
        <f>IF(OR($B239="P",$B239="",$B239="AC",$B239="NT",$B239="Pc",$B239="CT",$B238="NT"),"   ---",(IF(AND(OR($B237="NT",$B237=""),$B240="CT",NOT($B238="Ac"),NOT($B239="NMe")),10^(VLOOKUP($B239,B!$C$5:$H$36,5,FALSE)+VLOOKUP($B238,B!$C$5:$H$36,6,FALSE)+B!$H$33+B!$G$34),(IF(AND(OR($B237="NT",$B237=""),NOT($B238="Ac")),10^(VLOOKUP($B239,B!$C$5:$H$36,5,FALSE)+VLOOKUP($B238,B!$C$5:$H$36,6,FALSE)+B!$H$33),(IF(AND($B240="CT",NOT($B239="NMe")),10^(VLOOKUP($B239,B!$C$5:$H$36,5,FALSE)+VLOOKUP($B238,B!$C$5:$H$36,6,FALSE)+B!$G$34),10^(VLOOKUP($B239,B!$C$5:$H$36,5,FALSE)+VLOOKUP($B238,B!$C$5:$H$36,6,FALSE)))))))))</f>
        <v xml:space="preserve">   ---</v>
      </c>
      <c r="K239" s="5" t="str">
        <f t="shared" si="52"/>
        <v/>
      </c>
      <c r="L239" s="5" t="str">
        <f t="shared" si="54"/>
        <v/>
      </c>
      <c r="M239" s="5" t="str">
        <f t="shared" si="53"/>
        <v/>
      </c>
    </row>
    <row r="240" spans="1:13" x14ac:dyDescent="0.25">
      <c r="A240" s="4">
        <f t="shared" si="51"/>
        <v>228</v>
      </c>
      <c r="B240" s="1"/>
      <c r="C240" s="7"/>
      <c r="D240" s="8" t="str">
        <f t="shared" si="46"/>
        <v/>
      </c>
      <c r="E240" s="6" t="str">
        <f t="shared" si="47"/>
        <v xml:space="preserve">   ---</v>
      </c>
      <c r="F240" s="6" t="str">
        <f t="shared" si="48"/>
        <v xml:space="preserve">   ---</v>
      </c>
      <c r="G240" s="5" t="str">
        <f t="shared" si="49"/>
        <v/>
      </c>
      <c r="H240" s="6" t="str">
        <f t="shared" si="50"/>
        <v/>
      </c>
      <c r="I240" s="14" t="str">
        <f>IF(OR($B240="P",$B240="",$B240="AC",$B240="NT",$B240="Pc",$B240="CT",$B239="NT"),"   ---",(IF(AND(OR($B238="NT",$B238=""),$B241="CT",NOT($B239="Ac"),NOT($B240="NMe")),10^(VLOOKUP($B240,B!$C$5:$H$36,2,FALSE)+VLOOKUP($B239,B!$C$5:$H$36,3,FALSE)+B!$E$33+B!$D$34),(IF(AND(OR($B238="NT",$B238=""),NOT($B239="Ac")),10^(VLOOKUP($B240,B!$C$5:$H$36,2,FALSE)+VLOOKUP($B239,B!$C$5:$H$36,3,FALSE)+B!$E$33),(IF(AND($B241="CT",NOT($B240="NMe")),10^(VLOOKUP($B240,B!$C$5:$H$36,2,FALSE)+VLOOKUP($B239,B!$C$5:$H$36,3,FALSE)+B!$D$34),10^(VLOOKUP($B240,B!$C$5:$H$36,2,FALSE)+VLOOKUP($B239,B!$C$5:$H$36,3,FALSE)))))))))</f>
        <v xml:space="preserve">   ---</v>
      </c>
      <c r="J240" s="14" t="str">
        <f>IF(OR($B240="P",$B240="",$B240="AC",$B240="NT",$B240="Pc",$B240="CT",$B239="NT"),"   ---",(IF(AND(OR($B238="NT",$B238=""),$B241="CT",NOT($B239="Ac"),NOT($B240="NMe")),10^(VLOOKUP($B240,B!$C$5:$H$36,5,FALSE)+VLOOKUP($B239,B!$C$5:$H$36,6,FALSE)+B!$H$33+B!$G$34),(IF(AND(OR($B238="NT",$B238=""),NOT($B239="Ac")),10^(VLOOKUP($B240,B!$C$5:$H$36,5,FALSE)+VLOOKUP($B239,B!$C$5:$H$36,6,FALSE)+B!$H$33),(IF(AND($B241="CT",NOT($B240="NMe")),10^(VLOOKUP($B240,B!$C$5:$H$36,5,FALSE)+VLOOKUP($B239,B!$C$5:$H$36,6,FALSE)+B!$G$34),10^(VLOOKUP($B240,B!$C$5:$H$36,5,FALSE)+VLOOKUP($B239,B!$C$5:$H$36,6,FALSE)))))))))</f>
        <v xml:space="preserve">   ---</v>
      </c>
      <c r="K240" s="5" t="str">
        <f t="shared" si="52"/>
        <v/>
      </c>
      <c r="L240" s="5" t="str">
        <f t="shared" si="54"/>
        <v/>
      </c>
      <c r="M240" s="5" t="str">
        <f t="shared" si="53"/>
        <v/>
      </c>
    </row>
    <row r="241" spans="1:13" x14ac:dyDescent="0.25">
      <c r="A241" s="4">
        <f t="shared" si="51"/>
        <v>229</v>
      </c>
      <c r="B241" s="1"/>
      <c r="C241" s="7"/>
      <c r="D241" s="8" t="str">
        <f t="shared" si="46"/>
        <v/>
      </c>
      <c r="E241" s="6" t="str">
        <f t="shared" si="47"/>
        <v xml:space="preserve">   ---</v>
      </c>
      <c r="F241" s="6" t="str">
        <f t="shared" si="48"/>
        <v xml:space="preserve">   ---</v>
      </c>
      <c r="G241" s="5" t="str">
        <f t="shared" si="49"/>
        <v/>
      </c>
      <c r="H241" s="6" t="str">
        <f t="shared" si="50"/>
        <v/>
      </c>
      <c r="I241" s="14" t="str">
        <f>IF(OR($B241="P",$B241="",$B241="AC",$B241="NT",$B241="Pc",$B241="CT",$B240="NT"),"   ---",(IF(AND(OR($B239="NT",$B239=""),$B242="CT",NOT($B240="Ac"),NOT($B241="NMe")),10^(VLOOKUP($B241,B!$C$5:$H$36,2,FALSE)+VLOOKUP($B240,B!$C$5:$H$36,3,FALSE)+B!$E$33+B!$D$34),(IF(AND(OR($B239="NT",$B239=""),NOT($B240="Ac")),10^(VLOOKUP($B241,B!$C$5:$H$36,2,FALSE)+VLOOKUP($B240,B!$C$5:$H$36,3,FALSE)+B!$E$33),(IF(AND($B242="CT",NOT($B241="NMe")),10^(VLOOKUP($B241,B!$C$5:$H$36,2,FALSE)+VLOOKUP($B240,B!$C$5:$H$36,3,FALSE)+B!$D$34),10^(VLOOKUP($B241,B!$C$5:$H$36,2,FALSE)+VLOOKUP($B240,B!$C$5:$H$36,3,FALSE)))))))))</f>
        <v xml:space="preserve">   ---</v>
      </c>
      <c r="J241" s="14" t="str">
        <f>IF(OR($B241="P",$B241="",$B241="AC",$B241="NT",$B241="Pc",$B241="CT",$B240="NT"),"   ---",(IF(AND(OR($B239="NT",$B239=""),$B242="CT",NOT($B240="Ac"),NOT($B241="NMe")),10^(VLOOKUP($B241,B!$C$5:$H$36,5,FALSE)+VLOOKUP($B240,B!$C$5:$H$36,6,FALSE)+B!$H$33+B!$G$34),(IF(AND(OR($B239="NT",$B239=""),NOT($B240="Ac")),10^(VLOOKUP($B241,B!$C$5:$H$36,5,FALSE)+VLOOKUP($B240,B!$C$5:$H$36,6,FALSE)+B!$H$33),(IF(AND($B242="CT",NOT($B241="NMe")),10^(VLOOKUP($B241,B!$C$5:$H$36,5,FALSE)+VLOOKUP($B240,B!$C$5:$H$36,6,FALSE)+B!$G$34),10^(VLOOKUP($B241,B!$C$5:$H$36,5,FALSE)+VLOOKUP($B240,B!$C$5:$H$36,6,FALSE)))))))))</f>
        <v xml:space="preserve">   ---</v>
      </c>
      <c r="K241" s="5" t="str">
        <f t="shared" si="52"/>
        <v/>
      </c>
      <c r="L241" s="5" t="str">
        <f t="shared" si="54"/>
        <v/>
      </c>
      <c r="M241" s="5" t="str">
        <f t="shared" si="53"/>
        <v/>
      </c>
    </row>
    <row r="242" spans="1:13" x14ac:dyDescent="0.25">
      <c r="A242" s="4">
        <f t="shared" si="51"/>
        <v>230</v>
      </c>
      <c r="B242" s="1"/>
      <c r="C242" s="7"/>
      <c r="D242" s="8" t="str">
        <f t="shared" si="46"/>
        <v/>
      </c>
      <c r="E242" s="6" t="str">
        <f t="shared" si="47"/>
        <v xml:space="preserve">   ---</v>
      </c>
      <c r="F242" s="6" t="str">
        <f t="shared" si="48"/>
        <v xml:space="preserve">   ---</v>
      </c>
      <c r="G242" s="5" t="str">
        <f t="shared" si="49"/>
        <v/>
      </c>
      <c r="H242" s="6" t="str">
        <f t="shared" si="50"/>
        <v/>
      </c>
      <c r="I242" s="14" t="str">
        <f>IF(OR($B242="P",$B242="",$B242="AC",$B242="NT",$B242="Pc",$B242="CT",$B241="NT"),"   ---",(IF(AND(OR($B240="NT",$B240=""),$B243="CT",NOT($B241="Ac"),NOT($B242="NMe")),10^(VLOOKUP($B242,B!$C$5:$H$36,2,FALSE)+VLOOKUP($B241,B!$C$5:$H$36,3,FALSE)+B!$E$33+B!$D$34),(IF(AND(OR($B240="NT",$B240=""),NOT($B241="Ac")),10^(VLOOKUP($B242,B!$C$5:$H$36,2,FALSE)+VLOOKUP($B241,B!$C$5:$H$36,3,FALSE)+B!$E$33),(IF(AND($B243="CT",NOT($B242="NMe")),10^(VLOOKUP($B242,B!$C$5:$H$36,2,FALSE)+VLOOKUP($B241,B!$C$5:$H$36,3,FALSE)+B!$D$34),10^(VLOOKUP($B242,B!$C$5:$H$36,2,FALSE)+VLOOKUP($B241,B!$C$5:$H$36,3,FALSE)))))))))</f>
        <v xml:space="preserve">   ---</v>
      </c>
      <c r="J242" s="14" t="str">
        <f>IF(OR($B242="P",$B242="",$B242="AC",$B242="NT",$B242="Pc",$B242="CT",$B241="NT"),"   ---",(IF(AND(OR($B240="NT",$B240=""),$B243="CT",NOT($B241="Ac"),NOT($B242="NMe")),10^(VLOOKUP($B242,B!$C$5:$H$36,5,FALSE)+VLOOKUP($B241,B!$C$5:$H$36,6,FALSE)+B!$H$33+B!$G$34),(IF(AND(OR($B240="NT",$B240=""),NOT($B241="Ac")),10^(VLOOKUP($B242,B!$C$5:$H$36,5,FALSE)+VLOOKUP($B241,B!$C$5:$H$36,6,FALSE)+B!$H$33),(IF(AND($B243="CT",NOT($B242="NMe")),10^(VLOOKUP($B242,B!$C$5:$H$36,5,FALSE)+VLOOKUP($B241,B!$C$5:$H$36,6,FALSE)+B!$G$34),10^(VLOOKUP($B242,B!$C$5:$H$36,5,FALSE)+VLOOKUP($B241,B!$C$5:$H$36,6,FALSE)))))))))</f>
        <v xml:space="preserve">   ---</v>
      </c>
      <c r="K242" s="5" t="str">
        <f t="shared" si="52"/>
        <v/>
      </c>
      <c r="L242" s="5" t="str">
        <f t="shared" si="54"/>
        <v/>
      </c>
      <c r="M242" s="5" t="str">
        <f t="shared" si="53"/>
        <v/>
      </c>
    </row>
    <row r="243" spans="1:13" x14ac:dyDescent="0.25">
      <c r="A243" s="4">
        <f t="shared" si="51"/>
        <v>231</v>
      </c>
      <c r="B243" s="1"/>
      <c r="C243" s="7"/>
      <c r="D243" s="8" t="str">
        <f t="shared" si="46"/>
        <v/>
      </c>
      <c r="E243" s="6" t="str">
        <f t="shared" si="47"/>
        <v xml:space="preserve">   ---</v>
      </c>
      <c r="F243" s="6" t="str">
        <f t="shared" si="48"/>
        <v xml:space="preserve">   ---</v>
      </c>
      <c r="G243" s="5" t="str">
        <f t="shared" si="49"/>
        <v/>
      </c>
      <c r="H243" s="6" t="str">
        <f t="shared" si="50"/>
        <v/>
      </c>
      <c r="I243" s="14" t="str">
        <f>IF(OR($B243="P",$B243="",$B243="AC",$B243="NT",$B243="Pc",$B243="CT",$B242="NT"),"   ---",(IF(AND(OR($B241="NT",$B241=""),$B244="CT",NOT($B242="Ac"),NOT($B243="NMe")),10^(VLOOKUP($B243,B!$C$5:$H$36,2,FALSE)+VLOOKUP($B242,B!$C$5:$H$36,3,FALSE)+B!$E$33+B!$D$34),(IF(AND(OR($B241="NT",$B241=""),NOT($B242="Ac")),10^(VLOOKUP($B243,B!$C$5:$H$36,2,FALSE)+VLOOKUP($B242,B!$C$5:$H$36,3,FALSE)+B!$E$33),(IF(AND($B244="CT",NOT($B243="NMe")),10^(VLOOKUP($B243,B!$C$5:$H$36,2,FALSE)+VLOOKUP($B242,B!$C$5:$H$36,3,FALSE)+B!$D$34),10^(VLOOKUP($B243,B!$C$5:$H$36,2,FALSE)+VLOOKUP($B242,B!$C$5:$H$36,3,FALSE)))))))))</f>
        <v xml:space="preserve">   ---</v>
      </c>
      <c r="J243" s="14" t="str">
        <f>IF(OR($B243="P",$B243="",$B243="AC",$B243="NT",$B243="Pc",$B243="CT",$B242="NT"),"   ---",(IF(AND(OR($B241="NT",$B241=""),$B244="CT",NOT($B242="Ac"),NOT($B243="NMe")),10^(VLOOKUP($B243,B!$C$5:$H$36,5,FALSE)+VLOOKUP($B242,B!$C$5:$H$36,6,FALSE)+B!$H$33+B!$G$34),(IF(AND(OR($B241="NT",$B241=""),NOT($B242="Ac")),10^(VLOOKUP($B243,B!$C$5:$H$36,5,FALSE)+VLOOKUP($B242,B!$C$5:$H$36,6,FALSE)+B!$H$33),(IF(AND($B244="CT",NOT($B243="NMe")),10^(VLOOKUP($B243,B!$C$5:$H$36,5,FALSE)+VLOOKUP($B242,B!$C$5:$H$36,6,FALSE)+B!$G$34),10^(VLOOKUP($B243,B!$C$5:$H$36,5,FALSE)+VLOOKUP($B242,B!$C$5:$H$36,6,FALSE)))))))))</f>
        <v xml:space="preserve">   ---</v>
      </c>
      <c r="K243" s="5" t="str">
        <f t="shared" si="52"/>
        <v/>
      </c>
      <c r="L243" s="5" t="str">
        <f t="shared" si="54"/>
        <v/>
      </c>
      <c r="M243" s="5" t="str">
        <f t="shared" si="53"/>
        <v/>
      </c>
    </row>
    <row r="244" spans="1:13" x14ac:dyDescent="0.25">
      <c r="A244" s="4">
        <f t="shared" si="51"/>
        <v>232</v>
      </c>
      <c r="B244" s="1"/>
      <c r="C244" s="7"/>
      <c r="D244" s="8" t="str">
        <f t="shared" si="46"/>
        <v/>
      </c>
      <c r="E244" s="6" t="str">
        <f t="shared" si="47"/>
        <v xml:space="preserve">   ---</v>
      </c>
      <c r="F244" s="6" t="str">
        <f t="shared" si="48"/>
        <v xml:space="preserve">   ---</v>
      </c>
      <c r="G244" s="5" t="str">
        <f t="shared" si="49"/>
        <v/>
      </c>
      <c r="H244" s="6" t="str">
        <f t="shared" si="50"/>
        <v/>
      </c>
      <c r="I244" s="14" t="str">
        <f>IF(OR($B244="P",$B244="",$B244="AC",$B244="NT",$B244="Pc",$B244="CT",$B243="NT"),"   ---",(IF(AND(OR($B242="NT",$B242=""),$B245="CT",NOT($B243="Ac"),NOT($B244="NMe")),10^(VLOOKUP($B244,B!$C$5:$H$36,2,FALSE)+VLOOKUP($B243,B!$C$5:$H$36,3,FALSE)+B!$E$33+B!$D$34),(IF(AND(OR($B242="NT",$B242=""),NOT($B243="Ac")),10^(VLOOKUP($B244,B!$C$5:$H$36,2,FALSE)+VLOOKUP($B243,B!$C$5:$H$36,3,FALSE)+B!$E$33),(IF(AND($B245="CT",NOT($B244="NMe")),10^(VLOOKUP($B244,B!$C$5:$H$36,2,FALSE)+VLOOKUP($B243,B!$C$5:$H$36,3,FALSE)+B!$D$34),10^(VLOOKUP($B244,B!$C$5:$H$36,2,FALSE)+VLOOKUP($B243,B!$C$5:$H$36,3,FALSE)))))))))</f>
        <v xml:space="preserve">   ---</v>
      </c>
      <c r="J244" s="14" t="str">
        <f>IF(OR($B244="P",$B244="",$B244="AC",$B244="NT",$B244="Pc",$B244="CT",$B243="NT"),"   ---",(IF(AND(OR($B242="NT",$B242=""),$B245="CT",NOT($B243="Ac"),NOT($B244="NMe")),10^(VLOOKUP($B244,B!$C$5:$H$36,5,FALSE)+VLOOKUP($B243,B!$C$5:$H$36,6,FALSE)+B!$H$33+B!$G$34),(IF(AND(OR($B242="NT",$B242=""),NOT($B243="Ac")),10^(VLOOKUP($B244,B!$C$5:$H$36,5,FALSE)+VLOOKUP($B243,B!$C$5:$H$36,6,FALSE)+B!$H$33),(IF(AND($B245="CT",NOT($B244="NMe")),10^(VLOOKUP($B244,B!$C$5:$H$36,5,FALSE)+VLOOKUP($B243,B!$C$5:$H$36,6,FALSE)+B!$G$34),10^(VLOOKUP($B244,B!$C$5:$H$36,5,FALSE)+VLOOKUP($B243,B!$C$5:$H$36,6,FALSE)))))))))</f>
        <v xml:space="preserve">   ---</v>
      </c>
      <c r="K244" s="5" t="str">
        <f t="shared" si="52"/>
        <v/>
      </c>
      <c r="L244" s="5" t="str">
        <f t="shared" si="54"/>
        <v/>
      </c>
      <c r="M244" s="5" t="str">
        <f t="shared" si="53"/>
        <v/>
      </c>
    </row>
    <row r="245" spans="1:13" x14ac:dyDescent="0.25">
      <c r="A245" s="4">
        <f t="shared" si="51"/>
        <v>233</v>
      </c>
      <c r="B245" s="1"/>
      <c r="C245" s="7"/>
      <c r="D245" s="8" t="str">
        <f t="shared" si="46"/>
        <v/>
      </c>
      <c r="E245" s="6" t="str">
        <f t="shared" si="47"/>
        <v xml:space="preserve">   ---</v>
      </c>
      <c r="F245" s="6" t="str">
        <f t="shared" si="48"/>
        <v xml:space="preserve">   ---</v>
      </c>
      <c r="G245" s="5" t="str">
        <f t="shared" si="49"/>
        <v/>
      </c>
      <c r="H245" s="6" t="str">
        <f t="shared" si="50"/>
        <v/>
      </c>
      <c r="I245" s="14" t="str">
        <f>IF(OR($B245="P",$B245="",$B245="AC",$B245="NT",$B245="Pc",$B245="CT",$B244="NT"),"   ---",(IF(AND(OR($B243="NT",$B243=""),$B246="CT",NOT($B244="Ac"),NOT($B245="NMe")),10^(VLOOKUP($B245,B!$C$5:$H$36,2,FALSE)+VLOOKUP($B244,B!$C$5:$H$36,3,FALSE)+B!$E$33+B!$D$34),(IF(AND(OR($B243="NT",$B243=""),NOT($B244="Ac")),10^(VLOOKUP($B245,B!$C$5:$H$36,2,FALSE)+VLOOKUP($B244,B!$C$5:$H$36,3,FALSE)+B!$E$33),(IF(AND($B246="CT",NOT($B245="NMe")),10^(VLOOKUP($B245,B!$C$5:$H$36,2,FALSE)+VLOOKUP($B244,B!$C$5:$H$36,3,FALSE)+B!$D$34),10^(VLOOKUP($B245,B!$C$5:$H$36,2,FALSE)+VLOOKUP($B244,B!$C$5:$H$36,3,FALSE)))))))))</f>
        <v xml:space="preserve">   ---</v>
      </c>
      <c r="J245" s="14" t="str">
        <f>IF(OR($B245="P",$B245="",$B245="AC",$B245="NT",$B245="Pc",$B245="CT",$B244="NT"),"   ---",(IF(AND(OR($B243="NT",$B243=""),$B246="CT",NOT($B244="Ac"),NOT($B245="NMe")),10^(VLOOKUP($B245,B!$C$5:$H$36,5,FALSE)+VLOOKUP($B244,B!$C$5:$H$36,6,FALSE)+B!$H$33+B!$G$34),(IF(AND(OR($B243="NT",$B243=""),NOT($B244="Ac")),10^(VLOOKUP($B245,B!$C$5:$H$36,5,FALSE)+VLOOKUP($B244,B!$C$5:$H$36,6,FALSE)+B!$H$33),(IF(AND($B246="CT",NOT($B245="NMe")),10^(VLOOKUP($B245,B!$C$5:$H$36,5,FALSE)+VLOOKUP($B244,B!$C$5:$H$36,6,FALSE)+B!$G$34),10^(VLOOKUP($B245,B!$C$5:$H$36,5,FALSE)+VLOOKUP($B244,B!$C$5:$H$36,6,FALSE)))))))))</f>
        <v xml:space="preserve">   ---</v>
      </c>
      <c r="K245" s="5" t="str">
        <f t="shared" si="52"/>
        <v/>
      </c>
      <c r="L245" s="5" t="str">
        <f t="shared" si="54"/>
        <v/>
      </c>
      <c r="M245" s="5" t="str">
        <f t="shared" si="53"/>
        <v/>
      </c>
    </row>
    <row r="246" spans="1:13" x14ac:dyDescent="0.25">
      <c r="A246" s="4">
        <f t="shared" si="51"/>
        <v>234</v>
      </c>
      <c r="B246" s="1"/>
      <c r="C246" s="7"/>
      <c r="D246" s="8" t="str">
        <f t="shared" si="46"/>
        <v/>
      </c>
      <c r="E246" s="6" t="str">
        <f t="shared" si="47"/>
        <v xml:space="preserve">   ---</v>
      </c>
      <c r="F246" s="6" t="str">
        <f t="shared" si="48"/>
        <v xml:space="preserve">   ---</v>
      </c>
      <c r="G246" s="5" t="str">
        <f t="shared" si="49"/>
        <v/>
      </c>
      <c r="H246" s="6" t="str">
        <f t="shared" si="50"/>
        <v/>
      </c>
      <c r="I246" s="14" t="str">
        <f>IF(OR($B246="P",$B246="",$B246="AC",$B246="NT",$B246="Pc",$B246="CT",$B245="NT"),"   ---",(IF(AND(OR($B244="NT",$B244=""),$B247="CT",NOT($B245="Ac"),NOT($B246="NMe")),10^(VLOOKUP($B246,B!$C$5:$H$36,2,FALSE)+VLOOKUP($B245,B!$C$5:$H$36,3,FALSE)+B!$E$33+B!$D$34),(IF(AND(OR($B244="NT",$B244=""),NOT($B245="Ac")),10^(VLOOKUP($B246,B!$C$5:$H$36,2,FALSE)+VLOOKUP($B245,B!$C$5:$H$36,3,FALSE)+B!$E$33),(IF(AND($B247="CT",NOT($B246="NMe")),10^(VLOOKUP($B246,B!$C$5:$H$36,2,FALSE)+VLOOKUP($B245,B!$C$5:$H$36,3,FALSE)+B!$D$34),10^(VLOOKUP($B246,B!$C$5:$H$36,2,FALSE)+VLOOKUP($B245,B!$C$5:$H$36,3,FALSE)))))))))</f>
        <v xml:space="preserve">   ---</v>
      </c>
      <c r="J246" s="14" t="str">
        <f>IF(OR($B246="P",$B246="",$B246="AC",$B246="NT",$B246="Pc",$B246="CT",$B245="NT"),"   ---",(IF(AND(OR($B244="NT",$B244=""),$B247="CT",NOT($B245="Ac"),NOT($B246="NMe")),10^(VLOOKUP($B246,B!$C$5:$H$36,5,FALSE)+VLOOKUP($B245,B!$C$5:$H$36,6,FALSE)+B!$H$33+B!$G$34),(IF(AND(OR($B244="NT",$B244=""),NOT($B245="Ac")),10^(VLOOKUP($B246,B!$C$5:$H$36,5,FALSE)+VLOOKUP($B245,B!$C$5:$H$36,6,FALSE)+B!$H$33),(IF(AND($B247="CT",NOT($B246="NMe")),10^(VLOOKUP($B246,B!$C$5:$H$36,5,FALSE)+VLOOKUP($B245,B!$C$5:$H$36,6,FALSE)+B!$G$34),10^(VLOOKUP($B246,B!$C$5:$H$36,5,FALSE)+VLOOKUP($B245,B!$C$5:$H$36,6,FALSE)))))))))</f>
        <v xml:space="preserve">   ---</v>
      </c>
      <c r="K246" s="5" t="str">
        <f t="shared" si="52"/>
        <v/>
      </c>
      <c r="L246" s="5" t="str">
        <f t="shared" si="54"/>
        <v/>
      </c>
      <c r="M246" s="5" t="str">
        <f t="shared" si="53"/>
        <v/>
      </c>
    </row>
    <row r="247" spans="1:13" x14ac:dyDescent="0.25">
      <c r="A247" s="4">
        <f t="shared" si="51"/>
        <v>235</v>
      </c>
      <c r="B247" s="1"/>
      <c r="C247" s="7"/>
      <c r="D247" s="8" t="str">
        <f t="shared" si="46"/>
        <v/>
      </c>
      <c r="E247" s="6" t="str">
        <f t="shared" si="47"/>
        <v xml:space="preserve">   ---</v>
      </c>
      <c r="F247" s="6" t="str">
        <f t="shared" si="48"/>
        <v xml:space="preserve">   ---</v>
      </c>
      <c r="G247" s="5" t="str">
        <f t="shared" si="49"/>
        <v/>
      </c>
      <c r="H247" s="6" t="str">
        <f t="shared" si="50"/>
        <v/>
      </c>
      <c r="I247" s="14" t="str">
        <f>IF(OR($B247="P",$B247="",$B247="AC",$B247="NT",$B247="Pc",$B247="CT",$B246="NT"),"   ---",(IF(AND(OR($B245="NT",$B245=""),$B248="CT",NOT($B246="Ac"),NOT($B247="NMe")),10^(VLOOKUP($B247,B!$C$5:$H$36,2,FALSE)+VLOOKUP($B246,B!$C$5:$H$36,3,FALSE)+B!$E$33+B!$D$34),(IF(AND(OR($B245="NT",$B245=""),NOT($B246="Ac")),10^(VLOOKUP($B247,B!$C$5:$H$36,2,FALSE)+VLOOKUP($B246,B!$C$5:$H$36,3,FALSE)+B!$E$33),(IF(AND($B248="CT",NOT($B247="NMe")),10^(VLOOKUP($B247,B!$C$5:$H$36,2,FALSE)+VLOOKUP($B246,B!$C$5:$H$36,3,FALSE)+B!$D$34),10^(VLOOKUP($B247,B!$C$5:$H$36,2,FALSE)+VLOOKUP($B246,B!$C$5:$H$36,3,FALSE)))))))))</f>
        <v xml:space="preserve">   ---</v>
      </c>
      <c r="J247" s="14" t="str">
        <f>IF(OR($B247="P",$B247="",$B247="AC",$B247="NT",$B247="Pc",$B247="CT",$B246="NT"),"   ---",(IF(AND(OR($B245="NT",$B245=""),$B248="CT",NOT($B246="Ac"),NOT($B247="NMe")),10^(VLOOKUP($B247,B!$C$5:$H$36,5,FALSE)+VLOOKUP($B246,B!$C$5:$H$36,6,FALSE)+B!$H$33+B!$G$34),(IF(AND(OR($B245="NT",$B245=""),NOT($B246="Ac")),10^(VLOOKUP($B247,B!$C$5:$H$36,5,FALSE)+VLOOKUP($B246,B!$C$5:$H$36,6,FALSE)+B!$H$33),(IF(AND($B248="CT",NOT($B247="NMe")),10^(VLOOKUP($B247,B!$C$5:$H$36,5,FALSE)+VLOOKUP($B246,B!$C$5:$H$36,6,FALSE)+B!$G$34),10^(VLOOKUP($B247,B!$C$5:$H$36,5,FALSE)+VLOOKUP($B246,B!$C$5:$H$36,6,FALSE)))))))))</f>
        <v xml:space="preserve">   ---</v>
      </c>
      <c r="K247" s="5" t="str">
        <f t="shared" si="52"/>
        <v/>
      </c>
      <c r="L247" s="5" t="str">
        <f t="shared" si="54"/>
        <v/>
      </c>
      <c r="M247" s="5" t="str">
        <f t="shared" si="53"/>
        <v/>
      </c>
    </row>
    <row r="248" spans="1:13" x14ac:dyDescent="0.25">
      <c r="A248" s="4">
        <f t="shared" si="51"/>
        <v>236</v>
      </c>
      <c r="B248" s="1"/>
      <c r="C248" s="7"/>
      <c r="D248" s="8" t="str">
        <f t="shared" si="46"/>
        <v/>
      </c>
      <c r="E248" s="6" t="str">
        <f t="shared" si="47"/>
        <v xml:space="preserve">   ---</v>
      </c>
      <c r="F248" s="6" t="str">
        <f t="shared" si="48"/>
        <v xml:space="preserve">   ---</v>
      </c>
      <c r="G248" s="5" t="str">
        <f t="shared" si="49"/>
        <v/>
      </c>
      <c r="H248" s="6" t="str">
        <f t="shared" si="50"/>
        <v/>
      </c>
      <c r="I248" s="14" t="str">
        <f>IF(OR($B248="P",$B248="",$B248="AC",$B248="NT",$B248="Pc",$B248="CT",$B247="NT"),"   ---",(IF(AND(OR($B246="NT",$B246=""),$B249="CT",NOT($B247="Ac"),NOT($B248="NMe")),10^(VLOOKUP($B248,B!$C$5:$H$36,2,FALSE)+VLOOKUP($B247,B!$C$5:$H$36,3,FALSE)+B!$E$33+B!$D$34),(IF(AND(OR($B246="NT",$B246=""),NOT($B247="Ac")),10^(VLOOKUP($B248,B!$C$5:$H$36,2,FALSE)+VLOOKUP($B247,B!$C$5:$H$36,3,FALSE)+B!$E$33),(IF(AND($B249="CT",NOT($B248="NMe")),10^(VLOOKUP($B248,B!$C$5:$H$36,2,FALSE)+VLOOKUP($B247,B!$C$5:$H$36,3,FALSE)+B!$D$34),10^(VLOOKUP($B248,B!$C$5:$H$36,2,FALSE)+VLOOKUP($B247,B!$C$5:$H$36,3,FALSE)))))))))</f>
        <v xml:space="preserve">   ---</v>
      </c>
      <c r="J248" s="14" t="str">
        <f>IF(OR($B248="P",$B248="",$B248="AC",$B248="NT",$B248="Pc",$B248="CT",$B247="NT"),"   ---",(IF(AND(OR($B246="NT",$B246=""),$B249="CT",NOT($B247="Ac"),NOT($B248="NMe")),10^(VLOOKUP($B248,B!$C$5:$H$36,5,FALSE)+VLOOKUP($B247,B!$C$5:$H$36,6,FALSE)+B!$H$33+B!$G$34),(IF(AND(OR($B246="NT",$B246=""),NOT($B247="Ac")),10^(VLOOKUP($B248,B!$C$5:$H$36,5,FALSE)+VLOOKUP($B247,B!$C$5:$H$36,6,FALSE)+B!$H$33),(IF(AND($B249="CT",NOT($B248="NMe")),10^(VLOOKUP($B248,B!$C$5:$H$36,5,FALSE)+VLOOKUP($B247,B!$C$5:$H$36,6,FALSE)+B!$G$34),10^(VLOOKUP($B248,B!$C$5:$H$36,5,FALSE)+VLOOKUP($B247,B!$C$5:$H$36,6,FALSE)))))))))</f>
        <v xml:space="preserve">   ---</v>
      </c>
      <c r="K248" s="5" t="str">
        <f t="shared" si="52"/>
        <v/>
      </c>
      <c r="L248" s="5" t="str">
        <f t="shared" si="54"/>
        <v/>
      </c>
      <c r="M248" s="5" t="str">
        <f t="shared" si="53"/>
        <v/>
      </c>
    </row>
    <row r="249" spans="1:13" x14ac:dyDescent="0.25">
      <c r="A249" s="4">
        <f t="shared" si="51"/>
        <v>237</v>
      </c>
      <c r="B249" s="1"/>
      <c r="C249" s="7"/>
      <c r="D249" s="8" t="str">
        <f t="shared" si="46"/>
        <v/>
      </c>
      <c r="E249" s="6" t="str">
        <f t="shared" si="47"/>
        <v xml:space="preserve">   ---</v>
      </c>
      <c r="F249" s="6" t="str">
        <f t="shared" si="48"/>
        <v xml:space="preserve">   ---</v>
      </c>
      <c r="G249" s="5" t="str">
        <f t="shared" si="49"/>
        <v/>
      </c>
      <c r="H249" s="6" t="str">
        <f t="shared" si="50"/>
        <v/>
      </c>
      <c r="I249" s="14" t="str">
        <f>IF(OR($B249="P",$B249="",$B249="AC",$B249="NT",$B249="Pc",$B249="CT",$B248="NT"),"   ---",(IF(AND(OR($B247="NT",$B247=""),$B250="CT",NOT($B248="Ac"),NOT($B249="NMe")),10^(VLOOKUP($B249,B!$C$5:$H$36,2,FALSE)+VLOOKUP($B248,B!$C$5:$H$36,3,FALSE)+B!$E$33+B!$D$34),(IF(AND(OR($B247="NT",$B247=""),NOT($B248="Ac")),10^(VLOOKUP($B249,B!$C$5:$H$36,2,FALSE)+VLOOKUP($B248,B!$C$5:$H$36,3,FALSE)+B!$E$33),(IF(AND($B250="CT",NOT($B249="NMe")),10^(VLOOKUP($B249,B!$C$5:$H$36,2,FALSE)+VLOOKUP($B248,B!$C$5:$H$36,3,FALSE)+B!$D$34),10^(VLOOKUP($B249,B!$C$5:$H$36,2,FALSE)+VLOOKUP($B248,B!$C$5:$H$36,3,FALSE)))))))))</f>
        <v xml:space="preserve">   ---</v>
      </c>
      <c r="J249" s="14" t="str">
        <f>IF(OR($B249="P",$B249="",$B249="AC",$B249="NT",$B249="Pc",$B249="CT",$B248="NT"),"   ---",(IF(AND(OR($B247="NT",$B247=""),$B250="CT",NOT($B248="Ac"),NOT($B249="NMe")),10^(VLOOKUP($B249,B!$C$5:$H$36,5,FALSE)+VLOOKUP($B248,B!$C$5:$H$36,6,FALSE)+B!$H$33+B!$G$34),(IF(AND(OR($B247="NT",$B247=""),NOT($B248="Ac")),10^(VLOOKUP($B249,B!$C$5:$H$36,5,FALSE)+VLOOKUP($B248,B!$C$5:$H$36,6,FALSE)+B!$H$33),(IF(AND($B250="CT",NOT($B249="NMe")),10^(VLOOKUP($B249,B!$C$5:$H$36,5,FALSE)+VLOOKUP($B248,B!$C$5:$H$36,6,FALSE)+B!$G$34),10^(VLOOKUP($B249,B!$C$5:$H$36,5,FALSE)+VLOOKUP($B248,B!$C$5:$H$36,6,FALSE)))))))))</f>
        <v xml:space="preserve">   ---</v>
      </c>
      <c r="K249" s="5" t="str">
        <f t="shared" si="52"/>
        <v/>
      </c>
      <c r="L249" s="5" t="str">
        <f t="shared" si="54"/>
        <v/>
      </c>
      <c r="M249" s="5" t="str">
        <f t="shared" si="53"/>
        <v/>
      </c>
    </row>
    <row r="250" spans="1:13" x14ac:dyDescent="0.25">
      <c r="A250" s="4">
        <f t="shared" si="51"/>
        <v>238</v>
      </c>
      <c r="B250" s="1"/>
      <c r="C250" s="7"/>
      <c r="D250" s="8" t="str">
        <f t="shared" si="46"/>
        <v/>
      </c>
      <c r="E250" s="6" t="str">
        <f t="shared" si="47"/>
        <v xml:space="preserve">   ---</v>
      </c>
      <c r="F250" s="6" t="str">
        <f t="shared" si="48"/>
        <v xml:space="preserve">   ---</v>
      </c>
      <c r="G250" s="5" t="str">
        <f t="shared" si="49"/>
        <v/>
      </c>
      <c r="H250" s="6" t="str">
        <f t="shared" si="50"/>
        <v/>
      </c>
      <c r="I250" s="14" t="str">
        <f>IF(OR($B250="P",$B250="",$B250="AC",$B250="NT",$B250="Pc",$B250="CT",$B249="NT"),"   ---",(IF(AND(OR($B248="NT",$B248=""),$B251="CT",NOT($B249="Ac"),NOT($B250="NMe")),10^(VLOOKUP($B250,B!$C$5:$H$36,2,FALSE)+VLOOKUP($B249,B!$C$5:$H$36,3,FALSE)+B!$E$33+B!$D$34),(IF(AND(OR($B248="NT",$B248=""),NOT($B249="Ac")),10^(VLOOKUP($B250,B!$C$5:$H$36,2,FALSE)+VLOOKUP($B249,B!$C$5:$H$36,3,FALSE)+B!$E$33),(IF(AND($B251="CT",NOT($B250="NMe")),10^(VLOOKUP($B250,B!$C$5:$H$36,2,FALSE)+VLOOKUP($B249,B!$C$5:$H$36,3,FALSE)+B!$D$34),10^(VLOOKUP($B250,B!$C$5:$H$36,2,FALSE)+VLOOKUP($B249,B!$C$5:$H$36,3,FALSE)))))))))</f>
        <v xml:space="preserve">   ---</v>
      </c>
      <c r="J250" s="14" t="str">
        <f>IF(OR($B250="P",$B250="",$B250="AC",$B250="NT",$B250="Pc",$B250="CT",$B249="NT"),"   ---",(IF(AND(OR($B248="NT",$B248=""),$B251="CT",NOT($B249="Ac"),NOT($B250="NMe")),10^(VLOOKUP($B250,B!$C$5:$H$36,5,FALSE)+VLOOKUP($B249,B!$C$5:$H$36,6,FALSE)+B!$H$33+B!$G$34),(IF(AND(OR($B248="NT",$B248=""),NOT($B249="Ac")),10^(VLOOKUP($B250,B!$C$5:$H$36,5,FALSE)+VLOOKUP($B249,B!$C$5:$H$36,6,FALSE)+B!$H$33),(IF(AND($B251="CT",NOT($B250="NMe")),10^(VLOOKUP($B250,B!$C$5:$H$36,5,FALSE)+VLOOKUP($B249,B!$C$5:$H$36,6,FALSE)+B!$G$34),10^(VLOOKUP($B250,B!$C$5:$H$36,5,FALSE)+VLOOKUP($B249,B!$C$5:$H$36,6,FALSE)))))))))</f>
        <v xml:space="preserve">   ---</v>
      </c>
      <c r="K250" s="5" t="str">
        <f t="shared" si="52"/>
        <v/>
      </c>
      <c r="L250" s="5" t="str">
        <f t="shared" si="54"/>
        <v/>
      </c>
      <c r="M250" s="5" t="str">
        <f t="shared" si="53"/>
        <v/>
      </c>
    </row>
    <row r="251" spans="1:13" x14ac:dyDescent="0.25">
      <c r="A251" s="4">
        <f t="shared" si="51"/>
        <v>239</v>
      </c>
      <c r="B251" s="1"/>
      <c r="C251" s="7"/>
      <c r="D251" s="8" t="str">
        <f t="shared" si="46"/>
        <v/>
      </c>
      <c r="E251" s="6" t="str">
        <f t="shared" si="47"/>
        <v xml:space="preserve">   ---</v>
      </c>
      <c r="F251" s="6" t="str">
        <f t="shared" si="48"/>
        <v xml:space="preserve">   ---</v>
      </c>
      <c r="G251" s="5" t="str">
        <f t="shared" si="49"/>
        <v/>
      </c>
      <c r="H251" s="6" t="str">
        <f t="shared" si="50"/>
        <v/>
      </c>
      <c r="I251" s="14" t="str">
        <f>IF(OR($B251="P",$B251="",$B251="AC",$B251="NT",$B251="Pc",$B251="CT",$B250="NT"),"   ---",(IF(AND(OR($B249="NT",$B249=""),$B252="CT",NOT($B250="Ac"),NOT($B251="NMe")),10^(VLOOKUP($B251,B!$C$5:$H$36,2,FALSE)+VLOOKUP($B250,B!$C$5:$H$36,3,FALSE)+B!$E$33+B!$D$34),(IF(AND(OR($B249="NT",$B249=""),NOT($B250="Ac")),10^(VLOOKUP($B251,B!$C$5:$H$36,2,FALSE)+VLOOKUP($B250,B!$C$5:$H$36,3,FALSE)+B!$E$33),(IF(AND($B252="CT",NOT($B251="NMe")),10^(VLOOKUP($B251,B!$C$5:$H$36,2,FALSE)+VLOOKUP($B250,B!$C$5:$H$36,3,FALSE)+B!$D$34),10^(VLOOKUP($B251,B!$C$5:$H$36,2,FALSE)+VLOOKUP($B250,B!$C$5:$H$36,3,FALSE)))))))))</f>
        <v xml:space="preserve">   ---</v>
      </c>
      <c r="J251" s="14" t="str">
        <f>IF(OR($B251="P",$B251="",$B251="AC",$B251="NT",$B251="Pc",$B251="CT",$B250="NT"),"   ---",(IF(AND(OR($B249="NT",$B249=""),$B252="CT",NOT($B250="Ac"),NOT($B251="NMe")),10^(VLOOKUP($B251,B!$C$5:$H$36,5,FALSE)+VLOOKUP($B250,B!$C$5:$H$36,6,FALSE)+B!$H$33+B!$G$34),(IF(AND(OR($B249="NT",$B249=""),NOT($B250="Ac")),10^(VLOOKUP($B251,B!$C$5:$H$36,5,FALSE)+VLOOKUP($B250,B!$C$5:$H$36,6,FALSE)+B!$H$33),(IF(AND($B252="CT",NOT($B251="NMe")),10^(VLOOKUP($B251,B!$C$5:$H$36,5,FALSE)+VLOOKUP($B250,B!$C$5:$H$36,6,FALSE)+B!$G$34),10^(VLOOKUP($B251,B!$C$5:$H$36,5,FALSE)+VLOOKUP($B250,B!$C$5:$H$36,6,FALSE)))))))))</f>
        <v xml:space="preserve">   ---</v>
      </c>
      <c r="K251" s="5" t="str">
        <f t="shared" si="52"/>
        <v/>
      </c>
      <c r="L251" s="5" t="str">
        <f t="shared" si="54"/>
        <v/>
      </c>
      <c r="M251" s="5" t="str">
        <f t="shared" si="53"/>
        <v/>
      </c>
    </row>
    <row r="252" spans="1:13" x14ac:dyDescent="0.25">
      <c r="A252" s="4">
        <f t="shared" si="51"/>
        <v>240</v>
      </c>
      <c r="B252" s="1"/>
      <c r="C252" s="7"/>
      <c r="D252" s="8" t="str">
        <f t="shared" si="46"/>
        <v/>
      </c>
      <c r="E252" s="6" t="str">
        <f t="shared" si="47"/>
        <v xml:space="preserve">   ---</v>
      </c>
      <c r="F252" s="6" t="str">
        <f t="shared" si="48"/>
        <v xml:space="preserve">   ---</v>
      </c>
      <c r="G252" s="5" t="str">
        <f t="shared" si="49"/>
        <v/>
      </c>
      <c r="H252" s="6" t="str">
        <f t="shared" si="50"/>
        <v/>
      </c>
      <c r="I252" s="14" t="str">
        <f>IF(OR($B252="P",$B252="",$B252="AC",$B252="NT",$B252="Pc",$B252="CT",$B251="NT"),"   ---",(IF(AND(OR($B250="NT",$B250=""),$B253="CT",NOT($B251="Ac"),NOT($B252="NMe")),10^(VLOOKUP($B252,B!$C$5:$H$36,2,FALSE)+VLOOKUP($B251,B!$C$5:$H$36,3,FALSE)+B!$E$33+B!$D$34),(IF(AND(OR($B250="NT",$B250=""),NOT($B251="Ac")),10^(VLOOKUP($B252,B!$C$5:$H$36,2,FALSE)+VLOOKUP($B251,B!$C$5:$H$36,3,FALSE)+B!$E$33),(IF(AND($B253="CT",NOT($B252="NMe")),10^(VLOOKUP($B252,B!$C$5:$H$36,2,FALSE)+VLOOKUP($B251,B!$C$5:$H$36,3,FALSE)+B!$D$34),10^(VLOOKUP($B252,B!$C$5:$H$36,2,FALSE)+VLOOKUP($B251,B!$C$5:$H$36,3,FALSE)))))))))</f>
        <v xml:space="preserve">   ---</v>
      </c>
      <c r="J252" s="14" t="str">
        <f>IF(OR($B252="P",$B252="",$B252="AC",$B252="NT",$B252="Pc",$B252="CT",$B251="NT"),"   ---",(IF(AND(OR($B250="NT",$B250=""),$B253="CT",NOT($B251="Ac"),NOT($B252="NMe")),10^(VLOOKUP($B252,B!$C$5:$H$36,5,FALSE)+VLOOKUP($B251,B!$C$5:$H$36,6,FALSE)+B!$H$33+B!$G$34),(IF(AND(OR($B250="NT",$B250=""),NOT($B251="Ac")),10^(VLOOKUP($B252,B!$C$5:$H$36,5,FALSE)+VLOOKUP($B251,B!$C$5:$H$36,6,FALSE)+B!$H$33),(IF(AND($B253="CT",NOT($B252="NMe")),10^(VLOOKUP($B252,B!$C$5:$H$36,5,FALSE)+VLOOKUP($B251,B!$C$5:$H$36,6,FALSE)+B!$G$34),10^(VLOOKUP($B252,B!$C$5:$H$36,5,FALSE)+VLOOKUP($B251,B!$C$5:$H$36,6,FALSE)))))))))</f>
        <v xml:space="preserve">   ---</v>
      </c>
      <c r="K252" s="5" t="str">
        <f t="shared" si="52"/>
        <v/>
      </c>
      <c r="L252" s="5" t="str">
        <f t="shared" si="54"/>
        <v/>
      </c>
      <c r="M252" s="5" t="str">
        <f t="shared" si="53"/>
        <v/>
      </c>
    </row>
    <row r="253" spans="1:13" x14ac:dyDescent="0.25">
      <c r="A253" s="4">
        <f t="shared" si="51"/>
        <v>241</v>
      </c>
      <c r="B253" s="1"/>
      <c r="C253" s="7"/>
      <c r="D253" s="8" t="str">
        <f t="shared" si="46"/>
        <v/>
      </c>
      <c r="E253" s="6" t="str">
        <f t="shared" si="47"/>
        <v xml:space="preserve">   ---</v>
      </c>
      <c r="F253" s="6" t="str">
        <f t="shared" si="48"/>
        <v xml:space="preserve">   ---</v>
      </c>
      <c r="G253" s="5" t="str">
        <f t="shared" si="49"/>
        <v/>
      </c>
      <c r="H253" s="6" t="str">
        <f t="shared" si="50"/>
        <v/>
      </c>
      <c r="I253" s="14" t="str">
        <f>IF(OR($B253="P",$B253="",$B253="AC",$B253="NT",$B253="Pc",$B253="CT",$B252="NT"),"   ---",(IF(AND(OR($B251="NT",$B251=""),$B254="CT",NOT($B252="Ac"),NOT($B253="NMe")),10^(VLOOKUP($B253,B!$C$5:$H$36,2,FALSE)+VLOOKUP($B252,B!$C$5:$H$36,3,FALSE)+B!$E$33+B!$D$34),(IF(AND(OR($B251="NT",$B251=""),NOT($B252="Ac")),10^(VLOOKUP($B253,B!$C$5:$H$36,2,FALSE)+VLOOKUP($B252,B!$C$5:$H$36,3,FALSE)+B!$E$33),(IF(AND($B254="CT",NOT($B253="NMe")),10^(VLOOKUP($B253,B!$C$5:$H$36,2,FALSE)+VLOOKUP($B252,B!$C$5:$H$36,3,FALSE)+B!$D$34),10^(VLOOKUP($B253,B!$C$5:$H$36,2,FALSE)+VLOOKUP($B252,B!$C$5:$H$36,3,FALSE)))))))))</f>
        <v xml:space="preserve">   ---</v>
      </c>
      <c r="J253" s="14" t="str">
        <f>IF(OR($B253="P",$B253="",$B253="AC",$B253="NT",$B253="Pc",$B253="CT",$B252="NT"),"   ---",(IF(AND(OR($B251="NT",$B251=""),$B254="CT",NOT($B252="Ac"),NOT($B253="NMe")),10^(VLOOKUP($B253,B!$C$5:$H$36,5,FALSE)+VLOOKUP($B252,B!$C$5:$H$36,6,FALSE)+B!$H$33+B!$G$34),(IF(AND(OR($B251="NT",$B251=""),NOT($B252="Ac")),10^(VLOOKUP($B253,B!$C$5:$H$36,5,FALSE)+VLOOKUP($B252,B!$C$5:$H$36,6,FALSE)+B!$H$33),(IF(AND($B254="CT",NOT($B253="NMe")),10^(VLOOKUP($B253,B!$C$5:$H$36,5,FALSE)+VLOOKUP($B252,B!$C$5:$H$36,6,FALSE)+B!$G$34),10^(VLOOKUP($B253,B!$C$5:$H$36,5,FALSE)+VLOOKUP($B252,B!$C$5:$H$36,6,FALSE)))))))))</f>
        <v xml:space="preserve">   ---</v>
      </c>
      <c r="K253" s="5" t="str">
        <f t="shared" si="52"/>
        <v/>
      </c>
      <c r="L253" s="5" t="str">
        <f t="shared" si="54"/>
        <v/>
      </c>
      <c r="M253" s="5" t="str">
        <f t="shared" si="53"/>
        <v/>
      </c>
    </row>
    <row r="254" spans="1:13" x14ac:dyDescent="0.25">
      <c r="A254" s="4">
        <f t="shared" si="51"/>
        <v>242</v>
      </c>
      <c r="B254" s="1"/>
      <c r="C254" s="7"/>
      <c r="D254" s="8" t="str">
        <f t="shared" si="46"/>
        <v/>
      </c>
      <c r="E254" s="6" t="str">
        <f t="shared" si="47"/>
        <v xml:space="preserve">   ---</v>
      </c>
      <c r="F254" s="6" t="str">
        <f t="shared" si="48"/>
        <v xml:space="preserve">   ---</v>
      </c>
      <c r="G254" s="5" t="str">
        <f t="shared" si="49"/>
        <v/>
      </c>
      <c r="H254" s="6" t="str">
        <f t="shared" si="50"/>
        <v/>
      </c>
      <c r="I254" s="14" t="str">
        <f>IF(OR($B254="P",$B254="",$B254="AC",$B254="NT",$B254="Pc",$B254="CT",$B253="NT"),"   ---",(IF(AND(OR($B252="NT",$B252=""),$B255="CT",NOT($B253="Ac"),NOT($B254="NMe")),10^(VLOOKUP($B254,B!$C$5:$H$36,2,FALSE)+VLOOKUP($B253,B!$C$5:$H$36,3,FALSE)+B!$E$33+B!$D$34),(IF(AND(OR($B252="NT",$B252=""),NOT($B253="Ac")),10^(VLOOKUP($B254,B!$C$5:$H$36,2,FALSE)+VLOOKUP($B253,B!$C$5:$H$36,3,FALSE)+B!$E$33),(IF(AND($B255="CT",NOT($B254="NMe")),10^(VLOOKUP($B254,B!$C$5:$H$36,2,FALSE)+VLOOKUP($B253,B!$C$5:$H$36,3,FALSE)+B!$D$34),10^(VLOOKUP($B254,B!$C$5:$H$36,2,FALSE)+VLOOKUP($B253,B!$C$5:$H$36,3,FALSE)))))))))</f>
        <v xml:space="preserve">   ---</v>
      </c>
      <c r="J254" s="14" t="str">
        <f>IF(OR($B254="P",$B254="",$B254="AC",$B254="NT",$B254="Pc",$B254="CT",$B253="NT"),"   ---",(IF(AND(OR($B252="NT",$B252=""),$B255="CT",NOT($B253="Ac"),NOT($B254="NMe")),10^(VLOOKUP($B254,B!$C$5:$H$36,5,FALSE)+VLOOKUP($B253,B!$C$5:$H$36,6,FALSE)+B!$H$33+B!$G$34),(IF(AND(OR($B252="NT",$B252=""),NOT($B253="Ac")),10^(VLOOKUP($B254,B!$C$5:$H$36,5,FALSE)+VLOOKUP($B253,B!$C$5:$H$36,6,FALSE)+B!$H$33),(IF(AND($B255="CT",NOT($B254="NMe")),10^(VLOOKUP($B254,B!$C$5:$H$36,5,FALSE)+VLOOKUP($B253,B!$C$5:$H$36,6,FALSE)+B!$G$34),10^(VLOOKUP($B254,B!$C$5:$H$36,5,FALSE)+VLOOKUP($B253,B!$C$5:$H$36,6,FALSE)))))))))</f>
        <v xml:space="preserve">   ---</v>
      </c>
      <c r="K254" s="5" t="str">
        <f t="shared" si="52"/>
        <v/>
      </c>
      <c r="L254" s="5" t="str">
        <f t="shared" si="54"/>
        <v/>
      </c>
      <c r="M254" s="5" t="str">
        <f t="shared" si="53"/>
        <v/>
      </c>
    </row>
    <row r="255" spans="1:13" x14ac:dyDescent="0.25">
      <c r="A255" s="4">
        <f t="shared" si="51"/>
        <v>243</v>
      </c>
      <c r="B255" s="1"/>
      <c r="C255" s="7"/>
      <c r="D255" s="8" t="str">
        <f t="shared" si="46"/>
        <v/>
      </c>
      <c r="E255" s="6" t="str">
        <f t="shared" si="47"/>
        <v xml:space="preserve">   ---</v>
      </c>
      <c r="F255" s="6" t="str">
        <f t="shared" si="48"/>
        <v xml:space="preserve">   ---</v>
      </c>
      <c r="G255" s="5" t="str">
        <f t="shared" si="49"/>
        <v/>
      </c>
      <c r="H255" s="6" t="str">
        <f t="shared" si="50"/>
        <v/>
      </c>
      <c r="I255" s="14" t="str">
        <f>IF(OR($B255="P",$B255="",$B255="AC",$B255="NT",$B255="Pc",$B255="CT",$B254="NT"),"   ---",(IF(AND(OR($B253="NT",$B253=""),$B256="CT",NOT($B254="Ac"),NOT($B255="NMe")),10^(VLOOKUP($B255,B!$C$5:$H$36,2,FALSE)+VLOOKUP($B254,B!$C$5:$H$36,3,FALSE)+B!$E$33+B!$D$34),(IF(AND(OR($B253="NT",$B253=""),NOT($B254="Ac")),10^(VLOOKUP($B255,B!$C$5:$H$36,2,FALSE)+VLOOKUP($B254,B!$C$5:$H$36,3,FALSE)+B!$E$33),(IF(AND($B256="CT",NOT($B255="NMe")),10^(VLOOKUP($B255,B!$C$5:$H$36,2,FALSE)+VLOOKUP($B254,B!$C$5:$H$36,3,FALSE)+B!$D$34),10^(VLOOKUP($B255,B!$C$5:$H$36,2,FALSE)+VLOOKUP($B254,B!$C$5:$H$36,3,FALSE)))))))))</f>
        <v xml:space="preserve">   ---</v>
      </c>
      <c r="J255" s="14" t="str">
        <f>IF(OR($B255="P",$B255="",$B255="AC",$B255="NT",$B255="Pc",$B255="CT",$B254="NT"),"   ---",(IF(AND(OR($B253="NT",$B253=""),$B256="CT",NOT($B254="Ac"),NOT($B255="NMe")),10^(VLOOKUP($B255,B!$C$5:$H$36,5,FALSE)+VLOOKUP($B254,B!$C$5:$H$36,6,FALSE)+B!$H$33+B!$G$34),(IF(AND(OR($B253="NT",$B253=""),NOT($B254="Ac")),10^(VLOOKUP($B255,B!$C$5:$H$36,5,FALSE)+VLOOKUP($B254,B!$C$5:$H$36,6,FALSE)+B!$H$33),(IF(AND($B256="CT",NOT($B255="NMe")),10^(VLOOKUP($B255,B!$C$5:$H$36,5,FALSE)+VLOOKUP($B254,B!$C$5:$H$36,6,FALSE)+B!$G$34),10^(VLOOKUP($B255,B!$C$5:$H$36,5,FALSE)+VLOOKUP($B254,B!$C$5:$H$36,6,FALSE)))))))))</f>
        <v xml:space="preserve">   ---</v>
      </c>
      <c r="K255" s="5" t="str">
        <f t="shared" si="52"/>
        <v/>
      </c>
      <c r="L255" s="5" t="str">
        <f t="shared" si="54"/>
        <v/>
      </c>
      <c r="M255" s="5" t="str">
        <f t="shared" si="53"/>
        <v/>
      </c>
    </row>
    <row r="256" spans="1:13" x14ac:dyDescent="0.25">
      <c r="A256" s="4">
        <f t="shared" si="51"/>
        <v>244</v>
      </c>
      <c r="B256" s="1"/>
      <c r="C256" s="7"/>
      <c r="D256" s="8" t="str">
        <f t="shared" si="46"/>
        <v/>
      </c>
      <c r="E256" s="6" t="str">
        <f t="shared" si="47"/>
        <v xml:space="preserve">   ---</v>
      </c>
      <c r="F256" s="6" t="str">
        <f t="shared" si="48"/>
        <v xml:space="preserve">   ---</v>
      </c>
      <c r="G256" s="5" t="str">
        <f t="shared" si="49"/>
        <v/>
      </c>
      <c r="H256" s="6" t="str">
        <f t="shared" si="50"/>
        <v/>
      </c>
      <c r="I256" s="14" t="str">
        <f>IF(OR($B256="P",$B256="",$B256="AC",$B256="NT",$B256="Pc",$B256="CT",$B255="NT"),"   ---",(IF(AND(OR($B254="NT",$B254=""),$B257="CT",NOT($B255="Ac"),NOT($B256="NMe")),10^(VLOOKUP($B256,B!$C$5:$H$36,2,FALSE)+VLOOKUP($B255,B!$C$5:$H$36,3,FALSE)+B!$E$33+B!$D$34),(IF(AND(OR($B254="NT",$B254=""),NOT($B255="Ac")),10^(VLOOKUP($B256,B!$C$5:$H$36,2,FALSE)+VLOOKUP($B255,B!$C$5:$H$36,3,FALSE)+B!$E$33),(IF(AND($B257="CT",NOT($B256="NMe")),10^(VLOOKUP($B256,B!$C$5:$H$36,2,FALSE)+VLOOKUP($B255,B!$C$5:$H$36,3,FALSE)+B!$D$34),10^(VLOOKUP($B256,B!$C$5:$H$36,2,FALSE)+VLOOKUP($B255,B!$C$5:$H$36,3,FALSE)))))))))</f>
        <v xml:space="preserve">   ---</v>
      </c>
      <c r="J256" s="14" t="str">
        <f>IF(OR($B256="P",$B256="",$B256="AC",$B256="NT",$B256="Pc",$B256="CT",$B255="NT"),"   ---",(IF(AND(OR($B254="NT",$B254=""),$B257="CT",NOT($B255="Ac"),NOT($B256="NMe")),10^(VLOOKUP($B256,B!$C$5:$H$36,5,FALSE)+VLOOKUP($B255,B!$C$5:$H$36,6,FALSE)+B!$H$33+B!$G$34),(IF(AND(OR($B254="NT",$B254=""),NOT($B255="Ac")),10^(VLOOKUP($B256,B!$C$5:$H$36,5,FALSE)+VLOOKUP($B255,B!$C$5:$H$36,6,FALSE)+B!$H$33),(IF(AND($B257="CT",NOT($B256="NMe")),10^(VLOOKUP($B256,B!$C$5:$H$36,5,FALSE)+VLOOKUP($B255,B!$C$5:$H$36,6,FALSE)+B!$G$34),10^(VLOOKUP($B256,B!$C$5:$H$36,5,FALSE)+VLOOKUP($B255,B!$C$5:$H$36,6,FALSE)))))))))</f>
        <v xml:space="preserve">   ---</v>
      </c>
      <c r="K256" s="5" t="str">
        <f t="shared" si="52"/>
        <v/>
      </c>
      <c r="L256" s="5" t="str">
        <f t="shared" si="54"/>
        <v/>
      </c>
      <c r="M256" s="5" t="str">
        <f t="shared" si="53"/>
        <v/>
      </c>
    </row>
    <row r="257" spans="1:13" x14ac:dyDescent="0.25">
      <c r="A257" s="4">
        <f t="shared" si="51"/>
        <v>245</v>
      </c>
      <c r="B257" s="1"/>
      <c r="C257" s="7"/>
      <c r="D257" s="8" t="str">
        <f t="shared" si="46"/>
        <v/>
      </c>
      <c r="E257" s="6" t="str">
        <f t="shared" si="47"/>
        <v xml:space="preserve">   ---</v>
      </c>
      <c r="F257" s="6" t="str">
        <f t="shared" si="48"/>
        <v xml:space="preserve">   ---</v>
      </c>
      <c r="G257" s="5" t="str">
        <f t="shared" si="49"/>
        <v/>
      </c>
      <c r="H257" s="6" t="str">
        <f t="shared" si="50"/>
        <v/>
      </c>
      <c r="I257" s="14" t="str">
        <f>IF(OR($B257="P",$B257="",$B257="AC",$B257="NT",$B257="Pc",$B257="CT",$B256="NT"),"   ---",(IF(AND(OR($B255="NT",$B255=""),$B258="CT",NOT($B256="Ac"),NOT($B257="NMe")),10^(VLOOKUP($B257,B!$C$5:$H$36,2,FALSE)+VLOOKUP($B256,B!$C$5:$H$36,3,FALSE)+B!$E$33+B!$D$34),(IF(AND(OR($B255="NT",$B255=""),NOT($B256="Ac")),10^(VLOOKUP($B257,B!$C$5:$H$36,2,FALSE)+VLOOKUP($B256,B!$C$5:$H$36,3,FALSE)+B!$E$33),(IF(AND($B258="CT",NOT($B257="NMe")),10^(VLOOKUP($B257,B!$C$5:$H$36,2,FALSE)+VLOOKUP($B256,B!$C$5:$H$36,3,FALSE)+B!$D$34),10^(VLOOKUP($B257,B!$C$5:$H$36,2,FALSE)+VLOOKUP($B256,B!$C$5:$H$36,3,FALSE)))))))))</f>
        <v xml:space="preserve">   ---</v>
      </c>
      <c r="J257" s="14" t="str">
        <f>IF(OR($B257="P",$B257="",$B257="AC",$B257="NT",$B257="Pc",$B257="CT",$B256="NT"),"   ---",(IF(AND(OR($B255="NT",$B255=""),$B258="CT",NOT($B256="Ac"),NOT($B257="NMe")),10^(VLOOKUP($B257,B!$C$5:$H$36,5,FALSE)+VLOOKUP($B256,B!$C$5:$H$36,6,FALSE)+B!$H$33+B!$G$34),(IF(AND(OR($B255="NT",$B255=""),NOT($B256="Ac")),10^(VLOOKUP($B257,B!$C$5:$H$36,5,FALSE)+VLOOKUP($B256,B!$C$5:$H$36,6,FALSE)+B!$H$33),(IF(AND($B258="CT",NOT($B257="NMe")),10^(VLOOKUP($B257,B!$C$5:$H$36,5,FALSE)+VLOOKUP($B256,B!$C$5:$H$36,6,FALSE)+B!$G$34),10^(VLOOKUP($B257,B!$C$5:$H$36,5,FALSE)+VLOOKUP($B256,B!$C$5:$H$36,6,FALSE)))))))))</f>
        <v xml:space="preserve">   ---</v>
      </c>
      <c r="K257" s="5" t="str">
        <f t="shared" si="52"/>
        <v/>
      </c>
      <c r="L257" s="5" t="str">
        <f t="shared" si="54"/>
        <v/>
      </c>
      <c r="M257" s="5" t="str">
        <f t="shared" si="53"/>
        <v/>
      </c>
    </row>
    <row r="258" spans="1:13" x14ac:dyDescent="0.25">
      <c r="A258" s="4">
        <f t="shared" si="51"/>
        <v>246</v>
      </c>
      <c r="B258" s="1"/>
      <c r="C258" s="7"/>
      <c r="D258" s="8" t="str">
        <f t="shared" si="46"/>
        <v/>
      </c>
      <c r="E258" s="6" t="str">
        <f t="shared" si="47"/>
        <v xml:space="preserve">   ---</v>
      </c>
      <c r="F258" s="6" t="str">
        <f t="shared" si="48"/>
        <v xml:space="preserve">   ---</v>
      </c>
      <c r="G258" s="5" t="str">
        <f t="shared" si="49"/>
        <v/>
      </c>
      <c r="H258" s="6" t="str">
        <f t="shared" si="50"/>
        <v/>
      </c>
      <c r="I258" s="14" t="str">
        <f>IF(OR($B258="P",$B258="",$B258="AC",$B258="NT",$B258="Pc",$B258="CT",$B257="NT"),"   ---",(IF(AND(OR($B256="NT",$B256=""),$B259="CT",NOT($B257="Ac"),NOT($B258="NMe")),10^(VLOOKUP($B258,B!$C$5:$H$36,2,FALSE)+VLOOKUP($B257,B!$C$5:$H$36,3,FALSE)+B!$E$33+B!$D$34),(IF(AND(OR($B256="NT",$B256=""),NOT($B257="Ac")),10^(VLOOKUP($B258,B!$C$5:$H$36,2,FALSE)+VLOOKUP($B257,B!$C$5:$H$36,3,FALSE)+B!$E$33),(IF(AND($B259="CT",NOT($B258="NMe")),10^(VLOOKUP($B258,B!$C$5:$H$36,2,FALSE)+VLOOKUP($B257,B!$C$5:$H$36,3,FALSE)+B!$D$34),10^(VLOOKUP($B258,B!$C$5:$H$36,2,FALSE)+VLOOKUP($B257,B!$C$5:$H$36,3,FALSE)))))))))</f>
        <v xml:space="preserve">   ---</v>
      </c>
      <c r="J258" s="14" t="str">
        <f>IF(OR($B258="P",$B258="",$B258="AC",$B258="NT",$B258="Pc",$B258="CT",$B257="NT"),"   ---",(IF(AND(OR($B256="NT",$B256=""),$B259="CT",NOT($B257="Ac"),NOT($B258="NMe")),10^(VLOOKUP($B258,B!$C$5:$H$36,5,FALSE)+VLOOKUP($B257,B!$C$5:$H$36,6,FALSE)+B!$H$33+B!$G$34),(IF(AND(OR($B256="NT",$B256=""),NOT($B257="Ac")),10^(VLOOKUP($B258,B!$C$5:$H$36,5,FALSE)+VLOOKUP($B257,B!$C$5:$H$36,6,FALSE)+B!$H$33),(IF(AND($B259="CT",NOT($B258="NMe")),10^(VLOOKUP($B258,B!$C$5:$H$36,5,FALSE)+VLOOKUP($B257,B!$C$5:$H$36,6,FALSE)+B!$G$34),10^(VLOOKUP($B258,B!$C$5:$H$36,5,FALSE)+VLOOKUP($B257,B!$C$5:$H$36,6,FALSE)))))))))</f>
        <v xml:space="preserve">   ---</v>
      </c>
      <c r="K258" s="5" t="str">
        <f t="shared" si="52"/>
        <v/>
      </c>
      <c r="L258" s="5" t="str">
        <f t="shared" si="54"/>
        <v/>
      </c>
      <c r="M258" s="5" t="str">
        <f t="shared" si="53"/>
        <v/>
      </c>
    </row>
    <row r="259" spans="1:13" x14ac:dyDescent="0.25">
      <c r="A259" s="4">
        <f t="shared" si="51"/>
        <v>247</v>
      </c>
      <c r="B259" s="1"/>
      <c r="C259" s="7"/>
      <c r="D259" s="8" t="str">
        <f t="shared" si="46"/>
        <v/>
      </c>
      <c r="E259" s="6" t="str">
        <f t="shared" si="47"/>
        <v xml:space="preserve">   ---</v>
      </c>
      <c r="F259" s="6" t="str">
        <f t="shared" si="48"/>
        <v xml:space="preserve">   ---</v>
      </c>
      <c r="G259" s="5" t="str">
        <f t="shared" si="49"/>
        <v/>
      </c>
      <c r="H259" s="6" t="str">
        <f t="shared" si="50"/>
        <v/>
      </c>
      <c r="I259" s="14" t="str">
        <f>IF(OR($B259="P",$B259="",$B259="AC",$B259="NT",$B259="Pc",$B259="CT",$B258="NT"),"   ---",(IF(AND(OR($B257="NT",$B257=""),$B260="CT",NOT($B258="Ac"),NOT($B259="NMe")),10^(VLOOKUP($B259,B!$C$5:$H$36,2,FALSE)+VLOOKUP($B258,B!$C$5:$H$36,3,FALSE)+B!$E$33+B!$D$34),(IF(AND(OR($B257="NT",$B257=""),NOT($B258="Ac")),10^(VLOOKUP($B259,B!$C$5:$H$36,2,FALSE)+VLOOKUP($B258,B!$C$5:$H$36,3,FALSE)+B!$E$33),(IF(AND($B260="CT",NOT($B259="NMe")),10^(VLOOKUP($B259,B!$C$5:$H$36,2,FALSE)+VLOOKUP($B258,B!$C$5:$H$36,3,FALSE)+B!$D$34),10^(VLOOKUP($B259,B!$C$5:$H$36,2,FALSE)+VLOOKUP($B258,B!$C$5:$H$36,3,FALSE)))))))))</f>
        <v xml:space="preserve">   ---</v>
      </c>
      <c r="J259" s="14" t="str">
        <f>IF(OR($B259="P",$B259="",$B259="AC",$B259="NT",$B259="Pc",$B259="CT",$B258="NT"),"   ---",(IF(AND(OR($B257="NT",$B257=""),$B260="CT",NOT($B258="Ac"),NOT($B259="NMe")),10^(VLOOKUP($B259,B!$C$5:$H$36,5,FALSE)+VLOOKUP($B258,B!$C$5:$H$36,6,FALSE)+B!$H$33+B!$G$34),(IF(AND(OR($B257="NT",$B257=""),NOT($B258="Ac")),10^(VLOOKUP($B259,B!$C$5:$H$36,5,FALSE)+VLOOKUP($B258,B!$C$5:$H$36,6,FALSE)+B!$H$33),(IF(AND($B260="CT",NOT($B259="NMe")),10^(VLOOKUP($B259,B!$C$5:$H$36,5,FALSE)+VLOOKUP($B258,B!$C$5:$H$36,6,FALSE)+B!$G$34),10^(VLOOKUP($B259,B!$C$5:$H$36,5,FALSE)+VLOOKUP($B258,B!$C$5:$H$36,6,FALSE)))))))))</f>
        <v xml:space="preserve">   ---</v>
      </c>
      <c r="K259" s="5" t="str">
        <f t="shared" si="52"/>
        <v/>
      </c>
      <c r="L259" s="5" t="str">
        <f t="shared" si="54"/>
        <v/>
      </c>
      <c r="M259" s="5" t="str">
        <f t="shared" si="53"/>
        <v/>
      </c>
    </row>
    <row r="260" spans="1:13" x14ac:dyDescent="0.25">
      <c r="A260" s="4">
        <f t="shared" si="51"/>
        <v>248</v>
      </c>
      <c r="B260" s="1"/>
      <c r="C260" s="7"/>
      <c r="D260" s="8" t="str">
        <f t="shared" si="46"/>
        <v/>
      </c>
      <c r="E260" s="6" t="str">
        <f t="shared" si="47"/>
        <v xml:space="preserve">   ---</v>
      </c>
      <c r="F260" s="6" t="str">
        <f t="shared" si="48"/>
        <v xml:space="preserve">   ---</v>
      </c>
      <c r="G260" s="5" t="str">
        <f t="shared" si="49"/>
        <v/>
      </c>
      <c r="H260" s="6" t="str">
        <f t="shared" si="50"/>
        <v/>
      </c>
      <c r="I260" s="14" t="str">
        <f>IF(OR($B260="P",$B260="",$B260="AC",$B260="NT",$B260="Pc",$B260="CT",$B259="NT"),"   ---",(IF(AND(OR($B258="NT",$B258=""),$B261="CT",NOT($B259="Ac"),NOT($B260="NMe")),10^(VLOOKUP($B260,B!$C$5:$H$36,2,FALSE)+VLOOKUP($B259,B!$C$5:$H$36,3,FALSE)+B!$E$33+B!$D$34),(IF(AND(OR($B258="NT",$B258=""),NOT($B259="Ac")),10^(VLOOKUP($B260,B!$C$5:$H$36,2,FALSE)+VLOOKUP($B259,B!$C$5:$H$36,3,FALSE)+B!$E$33),(IF(AND($B261="CT",NOT($B260="NMe")),10^(VLOOKUP($B260,B!$C$5:$H$36,2,FALSE)+VLOOKUP($B259,B!$C$5:$H$36,3,FALSE)+B!$D$34),10^(VLOOKUP($B260,B!$C$5:$H$36,2,FALSE)+VLOOKUP($B259,B!$C$5:$H$36,3,FALSE)))))))))</f>
        <v xml:space="preserve">   ---</v>
      </c>
      <c r="J260" s="14" t="str">
        <f>IF(OR($B260="P",$B260="",$B260="AC",$B260="NT",$B260="Pc",$B260="CT",$B259="NT"),"   ---",(IF(AND(OR($B258="NT",$B258=""),$B261="CT",NOT($B259="Ac"),NOT($B260="NMe")),10^(VLOOKUP($B260,B!$C$5:$H$36,5,FALSE)+VLOOKUP($B259,B!$C$5:$H$36,6,FALSE)+B!$H$33+B!$G$34),(IF(AND(OR($B258="NT",$B258=""),NOT($B259="Ac")),10^(VLOOKUP($B260,B!$C$5:$H$36,5,FALSE)+VLOOKUP($B259,B!$C$5:$H$36,6,FALSE)+B!$H$33),(IF(AND($B261="CT",NOT($B260="NMe")),10^(VLOOKUP($B260,B!$C$5:$H$36,5,FALSE)+VLOOKUP($B259,B!$C$5:$H$36,6,FALSE)+B!$G$34),10^(VLOOKUP($B260,B!$C$5:$H$36,5,FALSE)+VLOOKUP($B259,B!$C$5:$H$36,6,FALSE)))))))))</f>
        <v xml:space="preserve">   ---</v>
      </c>
      <c r="K260" s="5" t="str">
        <f t="shared" si="52"/>
        <v/>
      </c>
      <c r="L260" s="5" t="str">
        <f t="shared" si="54"/>
        <v/>
      </c>
      <c r="M260" s="5" t="str">
        <f t="shared" si="53"/>
        <v/>
      </c>
    </row>
    <row r="261" spans="1:13" x14ac:dyDescent="0.25">
      <c r="A261" s="4">
        <f t="shared" si="51"/>
        <v>249</v>
      </c>
      <c r="B261" s="1"/>
      <c r="C261" s="7"/>
      <c r="D261" s="8" t="str">
        <f t="shared" si="46"/>
        <v/>
      </c>
      <c r="E261" s="6" t="str">
        <f t="shared" si="47"/>
        <v xml:space="preserve">   ---</v>
      </c>
      <c r="F261" s="6" t="str">
        <f t="shared" si="48"/>
        <v xml:space="preserve">   ---</v>
      </c>
      <c r="G261" s="5" t="str">
        <f t="shared" si="49"/>
        <v/>
      </c>
      <c r="H261" s="6" t="str">
        <f t="shared" si="50"/>
        <v/>
      </c>
      <c r="I261" s="14" t="str">
        <f>IF(OR($B261="P",$B261="",$B261="AC",$B261="NT",$B261="Pc",$B261="CT",$B260="NT"),"   ---",(IF(AND(OR($B259="NT",$B259=""),$B262="CT",NOT($B260="Ac"),NOT($B261="NMe")),10^(VLOOKUP($B261,B!$C$5:$H$36,2,FALSE)+VLOOKUP($B260,B!$C$5:$H$36,3,FALSE)+B!$E$33+B!$D$34),(IF(AND(OR($B259="NT",$B259=""),NOT($B260="Ac")),10^(VLOOKUP($B261,B!$C$5:$H$36,2,FALSE)+VLOOKUP($B260,B!$C$5:$H$36,3,FALSE)+B!$E$33),(IF(AND($B262="CT",NOT($B261="NMe")),10^(VLOOKUP($B261,B!$C$5:$H$36,2,FALSE)+VLOOKUP($B260,B!$C$5:$H$36,3,FALSE)+B!$D$34),10^(VLOOKUP($B261,B!$C$5:$H$36,2,FALSE)+VLOOKUP($B260,B!$C$5:$H$36,3,FALSE)))))))))</f>
        <v xml:space="preserve">   ---</v>
      </c>
      <c r="J261" s="14" t="str">
        <f>IF(OR($B261="P",$B261="",$B261="AC",$B261="NT",$B261="Pc",$B261="CT",$B260="NT"),"   ---",(IF(AND(OR($B259="NT",$B259=""),$B262="CT",NOT($B260="Ac"),NOT($B261="NMe")),10^(VLOOKUP($B261,B!$C$5:$H$36,5,FALSE)+VLOOKUP($B260,B!$C$5:$H$36,6,FALSE)+B!$H$33+B!$G$34),(IF(AND(OR($B259="NT",$B259=""),NOT($B260="Ac")),10^(VLOOKUP($B261,B!$C$5:$H$36,5,FALSE)+VLOOKUP($B260,B!$C$5:$H$36,6,FALSE)+B!$H$33),(IF(AND($B262="CT",NOT($B261="NMe")),10^(VLOOKUP($B261,B!$C$5:$H$36,5,FALSE)+VLOOKUP($B260,B!$C$5:$H$36,6,FALSE)+B!$G$34),10^(VLOOKUP($B261,B!$C$5:$H$36,5,FALSE)+VLOOKUP($B260,B!$C$5:$H$36,6,FALSE)))))))))</f>
        <v xml:space="preserve">   ---</v>
      </c>
      <c r="K261" s="5" t="str">
        <f t="shared" si="52"/>
        <v/>
      </c>
      <c r="L261" s="5" t="str">
        <f t="shared" si="54"/>
        <v/>
      </c>
      <c r="M261" s="5" t="str">
        <f t="shared" si="53"/>
        <v/>
      </c>
    </row>
    <row r="262" spans="1:13" x14ac:dyDescent="0.25">
      <c r="A262" s="4">
        <f t="shared" si="51"/>
        <v>250</v>
      </c>
      <c r="B262" s="1"/>
      <c r="C262" s="7"/>
      <c r="D262" s="8" t="str">
        <f t="shared" si="46"/>
        <v/>
      </c>
      <c r="E262" s="6" t="str">
        <f t="shared" si="47"/>
        <v xml:space="preserve">   ---</v>
      </c>
      <c r="F262" s="6" t="str">
        <f t="shared" si="48"/>
        <v xml:space="preserve">   ---</v>
      </c>
      <c r="G262" s="5" t="str">
        <f t="shared" si="49"/>
        <v/>
      </c>
      <c r="H262" s="6" t="str">
        <f t="shared" si="50"/>
        <v/>
      </c>
      <c r="I262" s="14" t="str">
        <f>IF(OR($B262="P",$B262="",$B262="AC",$B262="NT",$B262="Pc",$B262="CT",$B261="NT"),"   ---",(IF(AND(OR($B260="NT",$B260=""),$B263="CT",NOT($B261="Ac"),NOT($B262="NMe")),10^(VLOOKUP($B262,B!$C$5:$H$36,2,FALSE)+VLOOKUP($B261,B!$C$5:$H$36,3,FALSE)+B!$E$33+B!$D$34),(IF(AND(OR($B260="NT",$B260=""),NOT($B261="Ac")),10^(VLOOKUP($B262,B!$C$5:$H$36,2,FALSE)+VLOOKUP($B261,B!$C$5:$H$36,3,FALSE)+B!$E$33),(IF(AND($B263="CT",NOT($B262="NMe")),10^(VLOOKUP($B262,B!$C$5:$H$36,2,FALSE)+VLOOKUP($B261,B!$C$5:$H$36,3,FALSE)+B!$D$34),10^(VLOOKUP($B262,B!$C$5:$H$36,2,FALSE)+VLOOKUP($B261,B!$C$5:$H$36,3,FALSE)))))))))</f>
        <v xml:space="preserve">   ---</v>
      </c>
      <c r="J262" s="14" t="str">
        <f>IF(OR($B262="P",$B262="",$B262="AC",$B262="NT",$B262="Pc",$B262="CT",$B261="NT"),"   ---",(IF(AND(OR($B260="NT",$B260=""),$B263="CT",NOT($B261="Ac"),NOT($B262="NMe")),10^(VLOOKUP($B262,B!$C$5:$H$36,5,FALSE)+VLOOKUP($B261,B!$C$5:$H$36,6,FALSE)+B!$H$33+B!$G$34),(IF(AND(OR($B260="NT",$B260=""),NOT($B261="Ac")),10^(VLOOKUP($B262,B!$C$5:$H$36,5,FALSE)+VLOOKUP($B261,B!$C$5:$H$36,6,FALSE)+B!$H$33),(IF(AND($B263="CT",NOT($B262="NMe")),10^(VLOOKUP($B262,B!$C$5:$H$36,5,FALSE)+VLOOKUP($B261,B!$C$5:$H$36,6,FALSE)+B!$G$34),10^(VLOOKUP($B262,B!$C$5:$H$36,5,FALSE)+VLOOKUP($B261,B!$C$5:$H$36,6,FALSE)))))))))</f>
        <v xml:space="preserve">   ---</v>
      </c>
      <c r="K262" s="5" t="str">
        <f t="shared" si="52"/>
        <v/>
      </c>
      <c r="L262" s="5" t="str">
        <f t="shared" si="54"/>
        <v/>
      </c>
      <c r="M262" s="5" t="str">
        <f t="shared" si="53"/>
        <v/>
      </c>
    </row>
    <row r="263" spans="1:13" x14ac:dyDescent="0.25">
      <c r="A263" s="4">
        <f t="shared" si="51"/>
        <v>251</v>
      </c>
      <c r="B263" s="1"/>
      <c r="C263" s="7"/>
      <c r="D263" s="8" t="str">
        <f t="shared" si="46"/>
        <v/>
      </c>
      <c r="E263" s="6" t="str">
        <f t="shared" si="47"/>
        <v xml:space="preserve">   ---</v>
      </c>
      <c r="F263" s="6" t="str">
        <f t="shared" si="48"/>
        <v xml:space="preserve">   ---</v>
      </c>
      <c r="G263" s="5" t="str">
        <f t="shared" si="49"/>
        <v/>
      </c>
      <c r="H263" s="6" t="str">
        <f t="shared" si="50"/>
        <v/>
      </c>
      <c r="I263" s="14" t="str">
        <f>IF(OR($B263="P",$B263="",$B263="AC",$B263="NT",$B263="Pc",$B263="CT",$B262="NT"),"   ---",(IF(AND(OR($B261="NT",$B261=""),$B264="CT",NOT($B262="Ac"),NOT($B263="NMe")),10^(VLOOKUP($B263,B!$C$5:$H$36,2,FALSE)+VLOOKUP($B262,B!$C$5:$H$36,3,FALSE)+B!$E$33+B!$D$34),(IF(AND(OR($B261="NT",$B261=""),NOT($B262="Ac")),10^(VLOOKUP($B263,B!$C$5:$H$36,2,FALSE)+VLOOKUP($B262,B!$C$5:$H$36,3,FALSE)+B!$E$33),(IF(AND($B264="CT",NOT($B263="NMe")),10^(VLOOKUP($B263,B!$C$5:$H$36,2,FALSE)+VLOOKUP($B262,B!$C$5:$H$36,3,FALSE)+B!$D$34),10^(VLOOKUP($B263,B!$C$5:$H$36,2,FALSE)+VLOOKUP($B262,B!$C$5:$H$36,3,FALSE)))))))))</f>
        <v xml:space="preserve">   ---</v>
      </c>
      <c r="J263" s="14" t="str">
        <f>IF(OR($B263="P",$B263="",$B263="AC",$B263="NT",$B263="Pc",$B263="CT",$B262="NT"),"   ---",(IF(AND(OR($B261="NT",$B261=""),$B264="CT",NOT($B262="Ac"),NOT($B263="NMe")),10^(VLOOKUP($B263,B!$C$5:$H$36,5,FALSE)+VLOOKUP($B262,B!$C$5:$H$36,6,FALSE)+B!$H$33+B!$G$34),(IF(AND(OR($B261="NT",$B261=""),NOT($B262="Ac")),10^(VLOOKUP($B263,B!$C$5:$H$36,5,FALSE)+VLOOKUP($B262,B!$C$5:$H$36,6,FALSE)+B!$H$33),(IF(AND($B264="CT",NOT($B263="NMe")),10^(VLOOKUP($B263,B!$C$5:$H$36,5,FALSE)+VLOOKUP($B262,B!$C$5:$H$36,6,FALSE)+B!$G$34),10^(VLOOKUP($B263,B!$C$5:$H$36,5,FALSE)+VLOOKUP($B262,B!$C$5:$H$36,6,FALSE)))))))))</f>
        <v xml:space="preserve">   ---</v>
      </c>
      <c r="K263" s="5" t="str">
        <f t="shared" si="52"/>
        <v/>
      </c>
      <c r="L263" s="5" t="str">
        <f t="shared" si="54"/>
        <v/>
      </c>
      <c r="M263" s="5" t="str">
        <f t="shared" si="53"/>
        <v/>
      </c>
    </row>
    <row r="264" spans="1:13" x14ac:dyDescent="0.25">
      <c r="A264" s="4">
        <f t="shared" si="51"/>
        <v>252</v>
      </c>
      <c r="B264" s="1"/>
      <c r="C264" s="7"/>
      <c r="D264" s="8" t="str">
        <f t="shared" si="46"/>
        <v/>
      </c>
      <c r="E264" s="6" t="str">
        <f t="shared" si="47"/>
        <v xml:space="preserve">   ---</v>
      </c>
      <c r="F264" s="6" t="str">
        <f t="shared" si="48"/>
        <v xml:space="preserve">   ---</v>
      </c>
      <c r="G264" s="5" t="str">
        <f t="shared" si="49"/>
        <v/>
      </c>
      <c r="H264" s="6" t="str">
        <f t="shared" si="50"/>
        <v/>
      </c>
      <c r="I264" s="14" t="str">
        <f>IF(OR($B264="P",$B264="",$B264="AC",$B264="NT",$B264="Pc",$B264="CT",$B263="NT"),"   ---",(IF(AND(OR($B262="NT",$B262=""),$B265="CT",NOT($B263="Ac"),NOT($B264="NMe")),10^(VLOOKUP($B264,B!$C$5:$H$36,2,FALSE)+VLOOKUP($B263,B!$C$5:$H$36,3,FALSE)+B!$E$33+B!$D$34),(IF(AND(OR($B262="NT",$B262=""),NOT($B263="Ac")),10^(VLOOKUP($B264,B!$C$5:$H$36,2,FALSE)+VLOOKUP($B263,B!$C$5:$H$36,3,FALSE)+B!$E$33),(IF(AND($B265="CT",NOT($B264="NMe")),10^(VLOOKUP($B264,B!$C$5:$H$36,2,FALSE)+VLOOKUP($B263,B!$C$5:$H$36,3,FALSE)+B!$D$34),10^(VLOOKUP($B264,B!$C$5:$H$36,2,FALSE)+VLOOKUP($B263,B!$C$5:$H$36,3,FALSE)))))))))</f>
        <v xml:space="preserve">   ---</v>
      </c>
      <c r="J264" s="14" t="str">
        <f>IF(OR($B264="P",$B264="",$B264="AC",$B264="NT",$B264="Pc",$B264="CT",$B263="NT"),"   ---",(IF(AND(OR($B262="NT",$B262=""),$B265="CT",NOT($B263="Ac"),NOT($B264="NMe")),10^(VLOOKUP($B264,B!$C$5:$H$36,5,FALSE)+VLOOKUP($B263,B!$C$5:$H$36,6,FALSE)+B!$H$33+B!$G$34),(IF(AND(OR($B262="NT",$B262=""),NOT($B263="Ac")),10^(VLOOKUP($B264,B!$C$5:$H$36,5,FALSE)+VLOOKUP($B263,B!$C$5:$H$36,6,FALSE)+B!$H$33),(IF(AND($B265="CT",NOT($B264="NMe")),10^(VLOOKUP($B264,B!$C$5:$H$36,5,FALSE)+VLOOKUP($B263,B!$C$5:$H$36,6,FALSE)+B!$G$34),10^(VLOOKUP($B264,B!$C$5:$H$36,5,FALSE)+VLOOKUP($B263,B!$C$5:$H$36,6,FALSE)))))))))</f>
        <v xml:space="preserve">   ---</v>
      </c>
      <c r="K264" s="5" t="str">
        <f t="shared" si="52"/>
        <v/>
      </c>
      <c r="L264" s="5" t="str">
        <f t="shared" si="54"/>
        <v/>
      </c>
      <c r="M264" s="5" t="str">
        <f t="shared" si="53"/>
        <v/>
      </c>
    </row>
    <row r="265" spans="1:13" x14ac:dyDescent="0.25">
      <c r="A265" s="4">
        <f t="shared" si="51"/>
        <v>253</v>
      </c>
      <c r="B265" s="1"/>
      <c r="C265" s="7"/>
      <c r="D265" s="8" t="str">
        <f t="shared" si="46"/>
        <v/>
      </c>
      <c r="E265" s="6" t="str">
        <f t="shared" si="47"/>
        <v xml:space="preserve">   ---</v>
      </c>
      <c r="F265" s="6" t="str">
        <f t="shared" si="48"/>
        <v xml:space="preserve">   ---</v>
      </c>
      <c r="G265" s="5" t="str">
        <f t="shared" si="49"/>
        <v/>
      </c>
      <c r="H265" s="6" t="str">
        <f t="shared" si="50"/>
        <v/>
      </c>
      <c r="I265" s="14" t="str">
        <f>IF(OR($B265="P",$B265="",$B265="AC",$B265="NT",$B265="Pc",$B265="CT",$B264="NT"),"   ---",(IF(AND(OR($B263="NT",$B263=""),$B266="CT",NOT($B264="Ac"),NOT($B265="NMe")),10^(VLOOKUP($B265,B!$C$5:$H$36,2,FALSE)+VLOOKUP($B264,B!$C$5:$H$36,3,FALSE)+B!$E$33+B!$D$34),(IF(AND(OR($B263="NT",$B263=""),NOT($B264="Ac")),10^(VLOOKUP($B265,B!$C$5:$H$36,2,FALSE)+VLOOKUP($B264,B!$C$5:$H$36,3,FALSE)+B!$E$33),(IF(AND($B266="CT",NOT($B265="NMe")),10^(VLOOKUP($B265,B!$C$5:$H$36,2,FALSE)+VLOOKUP($B264,B!$C$5:$H$36,3,FALSE)+B!$D$34),10^(VLOOKUP($B265,B!$C$5:$H$36,2,FALSE)+VLOOKUP($B264,B!$C$5:$H$36,3,FALSE)))))))))</f>
        <v xml:space="preserve">   ---</v>
      </c>
      <c r="J265" s="14" t="str">
        <f>IF(OR($B265="P",$B265="",$B265="AC",$B265="NT",$B265="Pc",$B265="CT",$B264="NT"),"   ---",(IF(AND(OR($B263="NT",$B263=""),$B266="CT",NOT($B264="Ac"),NOT($B265="NMe")),10^(VLOOKUP($B265,B!$C$5:$H$36,5,FALSE)+VLOOKUP($B264,B!$C$5:$H$36,6,FALSE)+B!$H$33+B!$G$34),(IF(AND(OR($B263="NT",$B263=""),NOT($B264="Ac")),10^(VLOOKUP($B265,B!$C$5:$H$36,5,FALSE)+VLOOKUP($B264,B!$C$5:$H$36,6,FALSE)+B!$H$33),(IF(AND($B266="CT",NOT($B265="NMe")),10^(VLOOKUP($B265,B!$C$5:$H$36,5,FALSE)+VLOOKUP($B264,B!$C$5:$H$36,6,FALSE)+B!$G$34),10^(VLOOKUP($B265,B!$C$5:$H$36,5,FALSE)+VLOOKUP($B264,B!$C$5:$H$36,6,FALSE)))))))))</f>
        <v xml:space="preserve">   ---</v>
      </c>
      <c r="K265" s="5" t="str">
        <f t="shared" si="52"/>
        <v/>
      </c>
      <c r="L265" s="5" t="str">
        <f t="shared" si="54"/>
        <v/>
      </c>
      <c r="M265" s="5" t="str">
        <f t="shared" si="53"/>
        <v/>
      </c>
    </row>
    <row r="266" spans="1:13" x14ac:dyDescent="0.25">
      <c r="A266" s="4">
        <f t="shared" si="51"/>
        <v>254</v>
      </c>
      <c r="B266" s="1"/>
      <c r="C266" s="7"/>
      <c r="D266" s="8" t="str">
        <f t="shared" si="46"/>
        <v/>
      </c>
      <c r="E266" s="6" t="str">
        <f t="shared" si="47"/>
        <v xml:space="preserve">   ---</v>
      </c>
      <c r="F266" s="6" t="str">
        <f t="shared" si="48"/>
        <v xml:space="preserve">   ---</v>
      </c>
      <c r="G266" s="5" t="str">
        <f t="shared" si="49"/>
        <v/>
      </c>
      <c r="H266" s="6" t="str">
        <f t="shared" si="50"/>
        <v/>
      </c>
      <c r="I266" s="14" t="str">
        <f>IF(OR($B266="P",$B266="",$B266="AC",$B266="NT",$B266="Pc",$B266="CT",$B265="NT"),"   ---",(IF(AND(OR($B264="NT",$B264=""),$B267="CT",NOT($B265="Ac"),NOT($B266="NMe")),10^(VLOOKUP($B266,B!$C$5:$H$36,2,FALSE)+VLOOKUP($B265,B!$C$5:$H$36,3,FALSE)+B!$E$33+B!$D$34),(IF(AND(OR($B264="NT",$B264=""),NOT($B265="Ac")),10^(VLOOKUP($B266,B!$C$5:$H$36,2,FALSE)+VLOOKUP($B265,B!$C$5:$H$36,3,FALSE)+B!$E$33),(IF(AND($B267="CT",NOT($B266="NMe")),10^(VLOOKUP($B266,B!$C$5:$H$36,2,FALSE)+VLOOKUP($B265,B!$C$5:$H$36,3,FALSE)+B!$D$34),10^(VLOOKUP($B266,B!$C$5:$H$36,2,FALSE)+VLOOKUP($B265,B!$C$5:$H$36,3,FALSE)))))))))</f>
        <v xml:space="preserve">   ---</v>
      </c>
      <c r="J266" s="14" t="str">
        <f>IF(OR($B266="P",$B266="",$B266="AC",$B266="NT",$B266="Pc",$B266="CT",$B265="NT"),"   ---",(IF(AND(OR($B264="NT",$B264=""),$B267="CT",NOT($B265="Ac"),NOT($B266="NMe")),10^(VLOOKUP($B266,B!$C$5:$H$36,5,FALSE)+VLOOKUP($B265,B!$C$5:$H$36,6,FALSE)+B!$H$33+B!$G$34),(IF(AND(OR($B264="NT",$B264=""),NOT($B265="Ac")),10^(VLOOKUP($B266,B!$C$5:$H$36,5,FALSE)+VLOOKUP($B265,B!$C$5:$H$36,6,FALSE)+B!$H$33),(IF(AND($B267="CT",NOT($B266="NMe")),10^(VLOOKUP($B266,B!$C$5:$H$36,5,FALSE)+VLOOKUP($B265,B!$C$5:$H$36,6,FALSE)+B!$G$34),10^(VLOOKUP($B266,B!$C$5:$H$36,5,FALSE)+VLOOKUP($B265,B!$C$5:$H$36,6,FALSE)))))))))</f>
        <v xml:space="preserve">   ---</v>
      </c>
      <c r="K266" s="5" t="str">
        <f t="shared" si="52"/>
        <v/>
      </c>
      <c r="L266" s="5" t="str">
        <f t="shared" si="54"/>
        <v/>
      </c>
      <c r="M266" s="5" t="str">
        <f t="shared" si="53"/>
        <v/>
      </c>
    </row>
    <row r="267" spans="1:13" x14ac:dyDescent="0.25">
      <c r="A267" s="4">
        <f t="shared" si="51"/>
        <v>255</v>
      </c>
      <c r="B267" s="1"/>
      <c r="C267" s="7"/>
      <c r="D267" s="8" t="str">
        <f t="shared" ref="D267:D330" si="55">IF(OR(OR(OR(OR(OR(OR($B267="",$B267="P"),$B267="Pc"),$B267="Ac"),$B267="NT"),$B267="Nt"),$B266=""),"",IF($B$4="min",($K267+$L267+$M267)*60,IF($B$4="hr",3600*($K267+$L267+$M267),$K267+$L267+$M267)))</f>
        <v/>
      </c>
      <c r="E267" s="6" t="str">
        <f t="shared" ref="E267:E330" si="56">IF(OR(OR($B$4="hr",$B$4="s"),$B$4="min"),IF($C267="","   ---",($D267/$C267)),"   ?")</f>
        <v xml:space="preserve">   ---</v>
      </c>
      <c r="F267" s="6" t="str">
        <f t="shared" ref="F267:F330" si="57">IF(OR(OR($B$4="hr",$B$4="s"),$B$4="min"),IF($C267="","   ---",LOG($D267/$C267)),"   ?")</f>
        <v xml:space="preserve">   ---</v>
      </c>
      <c r="G267" s="5" t="str">
        <f t="shared" ref="G267:G330" si="58">IF(OR(OR($B$4="hr",$B$4="s"),$B$4="min"),IF($C267="","",$C267/($D267-$C267)),"   ?")</f>
        <v/>
      </c>
      <c r="H267" s="6" t="str">
        <f t="shared" ref="H267:H330" si="59">IF($G267="","",IF($G267="   ?","   ?",-1*$Q$15*$B$3*LN($G267)/1000))</f>
        <v/>
      </c>
      <c r="I267" s="14" t="str">
        <f>IF(OR($B267="P",$B267="",$B267="AC",$B267="NT",$B267="Pc",$B267="CT",$B266="NT"),"   ---",(IF(AND(OR($B265="NT",$B265=""),$B268="CT",NOT($B266="Ac"),NOT($B267="NMe")),10^(VLOOKUP($B267,B!$C$5:$H$36,2,FALSE)+VLOOKUP($B266,B!$C$5:$H$36,3,FALSE)+B!$E$33+B!$D$34),(IF(AND(OR($B265="NT",$B265=""),NOT($B266="Ac")),10^(VLOOKUP($B267,B!$C$5:$H$36,2,FALSE)+VLOOKUP($B266,B!$C$5:$H$36,3,FALSE)+B!$E$33),(IF(AND($B268="CT",NOT($B267="NMe")),10^(VLOOKUP($B267,B!$C$5:$H$36,2,FALSE)+VLOOKUP($B266,B!$C$5:$H$36,3,FALSE)+B!$D$34),10^(VLOOKUP($B267,B!$C$5:$H$36,2,FALSE)+VLOOKUP($B266,B!$C$5:$H$36,3,FALSE)))))))))</f>
        <v xml:space="preserve">   ---</v>
      </c>
      <c r="J267" s="14" t="str">
        <f>IF(OR($B267="P",$B267="",$B267="AC",$B267="NT",$B267="Pc",$B267="CT",$B266="NT"),"   ---",(IF(AND(OR($B265="NT",$B265=""),$B268="CT",NOT($B266="Ac"),NOT($B267="NMe")),10^(VLOOKUP($B267,B!$C$5:$H$36,5,FALSE)+VLOOKUP($B266,B!$C$5:$H$36,6,FALSE)+B!$H$33+B!$G$34),(IF(AND(OR($B265="NT",$B265=""),NOT($B266="Ac")),10^(VLOOKUP($B267,B!$C$5:$H$36,5,FALSE)+VLOOKUP($B266,B!$C$5:$H$36,6,FALSE)+B!$H$33),(IF(AND($B268="CT",NOT($B267="NMe")),10^(VLOOKUP($B267,B!$C$5:$H$36,5,FALSE)+VLOOKUP($B266,B!$C$5:$H$36,6,FALSE)+B!$G$34),10^(VLOOKUP($B267,B!$C$5:$H$36,5,FALSE)+VLOOKUP($B266,B!$C$5:$H$36,6,FALSE)))))))))</f>
        <v xml:space="preserve">   ---</v>
      </c>
      <c r="K267" s="5" t="str">
        <f t="shared" si="52"/>
        <v/>
      </c>
      <c r="L267" s="5" t="str">
        <f t="shared" si="54"/>
        <v/>
      </c>
      <c r="M267" s="5" t="str">
        <f t="shared" si="53"/>
        <v/>
      </c>
    </row>
    <row r="268" spans="1:13" x14ac:dyDescent="0.25">
      <c r="A268" s="4">
        <f t="shared" ref="A268:A331" si="60">$A267+1</f>
        <v>256</v>
      </c>
      <c r="B268" s="1"/>
      <c r="C268" s="7"/>
      <c r="D268" s="8" t="str">
        <f t="shared" si="55"/>
        <v/>
      </c>
      <c r="E268" s="6" t="str">
        <f t="shared" si="56"/>
        <v xml:space="preserve">   ---</v>
      </c>
      <c r="F268" s="6" t="str">
        <f t="shared" si="57"/>
        <v xml:space="preserve">   ---</v>
      </c>
      <c r="G268" s="5" t="str">
        <f t="shared" si="58"/>
        <v/>
      </c>
      <c r="H268" s="6" t="str">
        <f t="shared" si="59"/>
        <v/>
      </c>
      <c r="I268" s="14" t="str">
        <f>IF(OR($B268="P",$B268="",$B268="AC",$B268="NT",$B268="Pc",$B268="CT",$B267="NT"),"   ---",(IF(AND(OR($B266="NT",$B266=""),$B269="CT",NOT($B267="Ac"),NOT($B268="NMe")),10^(VLOOKUP($B268,B!$C$5:$H$36,2,FALSE)+VLOOKUP($B267,B!$C$5:$H$36,3,FALSE)+B!$E$33+B!$D$34),(IF(AND(OR($B266="NT",$B266=""),NOT($B267="Ac")),10^(VLOOKUP($B268,B!$C$5:$H$36,2,FALSE)+VLOOKUP($B267,B!$C$5:$H$36,3,FALSE)+B!$E$33),(IF(AND($B269="CT",NOT($B268="NMe")),10^(VLOOKUP($B268,B!$C$5:$H$36,2,FALSE)+VLOOKUP($B267,B!$C$5:$H$36,3,FALSE)+B!$D$34),10^(VLOOKUP($B268,B!$C$5:$H$36,2,FALSE)+VLOOKUP($B267,B!$C$5:$H$36,3,FALSE)))))))))</f>
        <v xml:space="preserve">   ---</v>
      </c>
      <c r="J268" s="14" t="str">
        <f>IF(OR($B268="P",$B268="",$B268="AC",$B268="NT",$B268="Pc",$B268="CT",$B267="NT"),"   ---",(IF(AND(OR($B266="NT",$B266=""),$B269="CT",NOT($B267="Ac"),NOT($B268="NMe")),10^(VLOOKUP($B268,B!$C$5:$H$36,5,FALSE)+VLOOKUP($B267,B!$C$5:$H$36,6,FALSE)+B!$H$33+B!$G$34),(IF(AND(OR($B266="NT",$B266=""),NOT($B267="Ac")),10^(VLOOKUP($B268,B!$C$5:$H$36,5,FALSE)+VLOOKUP($B267,B!$C$5:$H$36,6,FALSE)+B!$H$33),(IF(AND($B269="CT",NOT($B268="NMe")),10^(VLOOKUP($B268,B!$C$5:$H$36,5,FALSE)+VLOOKUP($B267,B!$C$5:$H$36,6,FALSE)+B!$G$34),10^(VLOOKUP($B268,B!$C$5:$H$36,5,FALSE)+VLOOKUP($B267,B!$C$5:$H$36,6,FALSE)))))))))</f>
        <v xml:space="preserve">   ---</v>
      </c>
      <c r="K268" s="5" t="str">
        <f t="shared" si="52"/>
        <v/>
      </c>
      <c r="L268" s="5" t="str">
        <f t="shared" si="54"/>
        <v/>
      </c>
      <c r="M268" s="5" t="str">
        <f t="shared" si="53"/>
        <v/>
      </c>
    </row>
    <row r="269" spans="1:13" x14ac:dyDescent="0.25">
      <c r="A269" s="4">
        <f t="shared" si="60"/>
        <v>257</v>
      </c>
      <c r="B269" s="1"/>
      <c r="C269" s="7"/>
      <c r="D269" s="8" t="str">
        <f t="shared" si="55"/>
        <v/>
      </c>
      <c r="E269" s="6" t="str">
        <f t="shared" si="56"/>
        <v xml:space="preserve">   ---</v>
      </c>
      <c r="F269" s="6" t="str">
        <f t="shared" si="57"/>
        <v xml:space="preserve">   ---</v>
      </c>
      <c r="G269" s="5" t="str">
        <f t="shared" si="58"/>
        <v/>
      </c>
      <c r="H269" s="6" t="str">
        <f t="shared" si="59"/>
        <v/>
      </c>
      <c r="I269" s="14" t="str">
        <f>IF(OR($B269="P",$B269="",$B269="AC",$B269="NT",$B269="Pc",$B269="CT",$B268="NT"),"   ---",(IF(AND(OR($B267="NT",$B267=""),$B270="CT",NOT($B268="Ac"),NOT($B269="NMe")),10^(VLOOKUP($B269,B!$C$5:$H$36,2,FALSE)+VLOOKUP($B268,B!$C$5:$H$36,3,FALSE)+B!$E$33+B!$D$34),(IF(AND(OR($B267="NT",$B267=""),NOT($B268="Ac")),10^(VLOOKUP($B269,B!$C$5:$H$36,2,FALSE)+VLOOKUP($B268,B!$C$5:$H$36,3,FALSE)+B!$E$33),(IF(AND($B270="CT",NOT($B269="NMe")),10^(VLOOKUP($B269,B!$C$5:$H$36,2,FALSE)+VLOOKUP($B268,B!$C$5:$H$36,3,FALSE)+B!$D$34),10^(VLOOKUP($B269,B!$C$5:$H$36,2,FALSE)+VLOOKUP($B268,B!$C$5:$H$36,3,FALSE)))))))))</f>
        <v xml:space="preserve">   ---</v>
      </c>
      <c r="J269" s="14" t="str">
        <f>IF(OR($B269="P",$B269="",$B269="AC",$B269="NT",$B269="Pc",$B269="CT",$B268="NT"),"   ---",(IF(AND(OR($B267="NT",$B267=""),$B270="CT",NOT($B268="Ac"),NOT($B269="NMe")),10^(VLOOKUP($B269,B!$C$5:$H$36,5,FALSE)+VLOOKUP($B268,B!$C$5:$H$36,6,FALSE)+B!$H$33+B!$G$34),(IF(AND(OR($B267="NT",$B267=""),NOT($B268="Ac")),10^(VLOOKUP($B269,B!$C$5:$H$36,5,FALSE)+VLOOKUP($B268,B!$C$5:$H$36,6,FALSE)+B!$H$33),(IF(AND($B270="CT",NOT($B269="NMe")),10^(VLOOKUP($B269,B!$C$5:$H$36,5,FALSE)+VLOOKUP($B268,B!$C$5:$H$36,6,FALSE)+B!$G$34),10^(VLOOKUP($B269,B!$C$5:$H$36,5,FALSE)+VLOOKUP($B268,B!$C$5:$H$36,6,FALSE)))))))))</f>
        <v xml:space="preserve">   ---</v>
      </c>
      <c r="K269" s="5" t="str">
        <f t="shared" si="52"/>
        <v/>
      </c>
      <c r="L269" s="5" t="str">
        <f t="shared" si="54"/>
        <v/>
      </c>
      <c r="M269" s="5" t="str">
        <f t="shared" si="53"/>
        <v/>
      </c>
    </row>
    <row r="270" spans="1:13" x14ac:dyDescent="0.25">
      <c r="A270" s="4">
        <f t="shared" si="60"/>
        <v>258</v>
      </c>
      <c r="B270" s="1"/>
      <c r="C270" s="7"/>
      <c r="D270" s="8" t="str">
        <f t="shared" si="55"/>
        <v/>
      </c>
      <c r="E270" s="6" t="str">
        <f t="shared" si="56"/>
        <v xml:space="preserve">   ---</v>
      </c>
      <c r="F270" s="6" t="str">
        <f t="shared" si="57"/>
        <v xml:space="preserve">   ---</v>
      </c>
      <c r="G270" s="5" t="str">
        <f t="shared" si="58"/>
        <v/>
      </c>
      <c r="H270" s="6" t="str">
        <f t="shared" si="59"/>
        <v/>
      </c>
      <c r="I270" s="14" t="str">
        <f>IF(OR($B270="P",$B270="",$B270="AC",$B270="NT",$B270="Pc",$B270="CT",$B269="NT"),"   ---",(IF(AND(OR($B268="NT",$B268=""),$B271="CT",NOT($B269="Ac"),NOT($B270="NMe")),10^(VLOOKUP($B270,B!$C$5:$H$36,2,FALSE)+VLOOKUP($B269,B!$C$5:$H$36,3,FALSE)+B!$E$33+B!$D$34),(IF(AND(OR($B268="NT",$B268=""),NOT($B269="Ac")),10^(VLOOKUP($B270,B!$C$5:$H$36,2,FALSE)+VLOOKUP($B269,B!$C$5:$H$36,3,FALSE)+B!$E$33),(IF(AND($B271="CT",NOT($B270="NMe")),10^(VLOOKUP($B270,B!$C$5:$H$36,2,FALSE)+VLOOKUP($B269,B!$C$5:$H$36,3,FALSE)+B!$D$34),10^(VLOOKUP($B270,B!$C$5:$H$36,2,FALSE)+VLOOKUP($B269,B!$C$5:$H$36,3,FALSE)))))))))</f>
        <v xml:space="preserve">   ---</v>
      </c>
      <c r="J270" s="14" t="str">
        <f>IF(OR($B270="P",$B270="",$B270="AC",$B270="NT",$B270="Pc",$B270="CT",$B269="NT"),"   ---",(IF(AND(OR($B268="NT",$B268=""),$B271="CT",NOT($B269="Ac"),NOT($B270="NMe")),10^(VLOOKUP($B270,B!$C$5:$H$36,5,FALSE)+VLOOKUP($B269,B!$C$5:$H$36,6,FALSE)+B!$H$33+B!$G$34),(IF(AND(OR($B268="NT",$B268=""),NOT($B269="Ac")),10^(VLOOKUP($B270,B!$C$5:$H$36,5,FALSE)+VLOOKUP($B269,B!$C$5:$H$36,6,FALSE)+B!$H$33),(IF(AND($B271="CT",NOT($B270="NMe")),10^(VLOOKUP($B270,B!$C$5:$H$36,5,FALSE)+VLOOKUP($B269,B!$C$5:$H$36,6,FALSE)+B!$G$34),10^(VLOOKUP($B270,B!$C$5:$H$36,5,FALSE)+VLOOKUP($B269,B!$C$5:$H$36,6,FALSE)))))))))</f>
        <v xml:space="preserve">   ---</v>
      </c>
      <c r="K270" s="5" t="str">
        <f t="shared" si="52"/>
        <v/>
      </c>
      <c r="L270" s="5" t="str">
        <f t="shared" si="54"/>
        <v/>
      </c>
      <c r="M270" s="5" t="str">
        <f t="shared" si="53"/>
        <v/>
      </c>
    </row>
    <row r="271" spans="1:13" x14ac:dyDescent="0.25">
      <c r="A271" s="4">
        <f t="shared" si="60"/>
        <v>259</v>
      </c>
      <c r="B271" s="1"/>
      <c r="C271" s="7"/>
      <c r="D271" s="8" t="str">
        <f t="shared" si="55"/>
        <v/>
      </c>
      <c r="E271" s="6" t="str">
        <f t="shared" si="56"/>
        <v xml:space="preserve">   ---</v>
      </c>
      <c r="F271" s="6" t="str">
        <f t="shared" si="57"/>
        <v xml:space="preserve">   ---</v>
      </c>
      <c r="G271" s="5" t="str">
        <f t="shared" si="58"/>
        <v/>
      </c>
      <c r="H271" s="6" t="str">
        <f t="shared" si="59"/>
        <v/>
      </c>
      <c r="I271" s="14" t="str">
        <f>IF(OR($B271="P",$B271="",$B271="AC",$B271="NT",$B271="Pc",$B271="CT",$B270="NT"),"   ---",(IF(AND(OR($B269="NT",$B269=""),$B272="CT",NOT($B270="Ac"),NOT($B271="NMe")),10^(VLOOKUP($B271,B!$C$5:$H$36,2,FALSE)+VLOOKUP($B270,B!$C$5:$H$36,3,FALSE)+B!$E$33+B!$D$34),(IF(AND(OR($B269="NT",$B269=""),NOT($B270="Ac")),10^(VLOOKUP($B271,B!$C$5:$H$36,2,FALSE)+VLOOKUP($B270,B!$C$5:$H$36,3,FALSE)+B!$E$33),(IF(AND($B272="CT",NOT($B271="NMe")),10^(VLOOKUP($B271,B!$C$5:$H$36,2,FALSE)+VLOOKUP($B270,B!$C$5:$H$36,3,FALSE)+B!$D$34),10^(VLOOKUP($B271,B!$C$5:$H$36,2,FALSE)+VLOOKUP($B270,B!$C$5:$H$36,3,FALSE)))))))))</f>
        <v xml:space="preserve">   ---</v>
      </c>
      <c r="J271" s="14" t="str">
        <f>IF(OR($B271="P",$B271="",$B271="AC",$B271="NT",$B271="Pc",$B271="CT",$B270="NT"),"   ---",(IF(AND(OR($B269="NT",$B269=""),$B272="CT",NOT($B270="Ac"),NOT($B271="NMe")),10^(VLOOKUP($B271,B!$C$5:$H$36,5,FALSE)+VLOOKUP($B270,B!$C$5:$H$36,6,FALSE)+B!$H$33+B!$G$34),(IF(AND(OR($B269="NT",$B269=""),NOT($B270="Ac")),10^(VLOOKUP($B271,B!$C$5:$H$36,5,FALSE)+VLOOKUP($B270,B!$C$5:$H$36,6,FALSE)+B!$H$33),(IF(AND($B272="CT",NOT($B271="NMe")),10^(VLOOKUP($B271,B!$C$5:$H$36,5,FALSE)+VLOOKUP($B270,B!$C$5:$H$36,6,FALSE)+B!$G$34),10^(VLOOKUP($B271,B!$C$5:$H$36,5,FALSE)+VLOOKUP($B270,B!$C$5:$H$36,6,FALSE)))))))))</f>
        <v xml:space="preserve">   ---</v>
      </c>
      <c r="K271" s="5" t="str">
        <f t="shared" ref="K271:K334" si="61">IF(OR($B271="",$B271="CT"),"",$I271*$Q$13*$H$2*$Q$8)</f>
        <v/>
      </c>
      <c r="L271" s="5" t="str">
        <f t="shared" si="54"/>
        <v/>
      </c>
      <c r="M271" s="5" t="str">
        <f t="shared" ref="M271:M334" si="62">IF(OR($B271="",$B271="CT"),"",$J271*$H$4*$Q$10)</f>
        <v/>
      </c>
    </row>
    <row r="272" spans="1:13" x14ac:dyDescent="0.25">
      <c r="A272" s="4">
        <f t="shared" si="60"/>
        <v>260</v>
      </c>
      <c r="B272" s="1"/>
      <c r="C272" s="7"/>
      <c r="D272" s="8" t="str">
        <f t="shared" si="55"/>
        <v/>
      </c>
      <c r="E272" s="6" t="str">
        <f t="shared" si="56"/>
        <v xml:space="preserve">   ---</v>
      </c>
      <c r="F272" s="6" t="str">
        <f t="shared" si="57"/>
        <v xml:space="preserve">   ---</v>
      </c>
      <c r="G272" s="5" t="str">
        <f t="shared" si="58"/>
        <v/>
      </c>
      <c r="H272" s="6" t="str">
        <f t="shared" si="59"/>
        <v/>
      </c>
      <c r="I272" s="14" t="str">
        <f>IF(OR($B272="P",$B272="",$B272="AC",$B272="NT",$B272="Pc",$B272="CT",$B271="NT"),"   ---",(IF(AND(OR($B270="NT",$B270=""),$B273="CT",NOT($B271="Ac"),NOT($B272="NMe")),10^(VLOOKUP($B272,B!$C$5:$H$36,2,FALSE)+VLOOKUP($B271,B!$C$5:$H$36,3,FALSE)+B!$E$33+B!$D$34),(IF(AND(OR($B270="NT",$B270=""),NOT($B271="Ac")),10^(VLOOKUP($B272,B!$C$5:$H$36,2,FALSE)+VLOOKUP($B271,B!$C$5:$H$36,3,FALSE)+B!$E$33),(IF(AND($B273="CT",NOT($B272="NMe")),10^(VLOOKUP($B272,B!$C$5:$H$36,2,FALSE)+VLOOKUP($B271,B!$C$5:$H$36,3,FALSE)+B!$D$34),10^(VLOOKUP($B272,B!$C$5:$H$36,2,FALSE)+VLOOKUP($B271,B!$C$5:$H$36,3,FALSE)))))))))</f>
        <v xml:space="preserve">   ---</v>
      </c>
      <c r="J272" s="14" t="str">
        <f>IF(OR($B272="P",$B272="",$B272="AC",$B272="NT",$B272="Pc",$B272="CT",$B271="NT"),"   ---",(IF(AND(OR($B270="NT",$B270=""),$B273="CT",NOT($B271="Ac"),NOT($B272="NMe")),10^(VLOOKUP($B272,B!$C$5:$H$36,5,FALSE)+VLOOKUP($B271,B!$C$5:$H$36,6,FALSE)+B!$H$33+B!$G$34),(IF(AND(OR($B270="NT",$B270=""),NOT($B271="Ac")),10^(VLOOKUP($B272,B!$C$5:$H$36,5,FALSE)+VLOOKUP($B271,B!$C$5:$H$36,6,FALSE)+B!$H$33),(IF(AND($B273="CT",NOT($B272="NMe")),10^(VLOOKUP($B272,B!$C$5:$H$36,5,FALSE)+VLOOKUP($B271,B!$C$5:$H$36,6,FALSE)+B!$G$34),10^(VLOOKUP($B272,B!$C$5:$H$36,5,FALSE)+VLOOKUP($B271,B!$C$5:$H$36,6,FALSE)))))))))</f>
        <v xml:space="preserve">   ---</v>
      </c>
      <c r="K272" s="5" t="str">
        <f t="shared" si="61"/>
        <v/>
      </c>
      <c r="L272" s="5" t="str">
        <f t="shared" si="54"/>
        <v/>
      </c>
      <c r="M272" s="5" t="str">
        <f t="shared" si="62"/>
        <v/>
      </c>
    </row>
    <row r="273" spans="1:13" x14ac:dyDescent="0.25">
      <c r="A273" s="4">
        <f t="shared" si="60"/>
        <v>261</v>
      </c>
      <c r="B273" s="1"/>
      <c r="C273" s="7"/>
      <c r="D273" s="8" t="str">
        <f t="shared" si="55"/>
        <v/>
      </c>
      <c r="E273" s="6" t="str">
        <f t="shared" si="56"/>
        <v xml:space="preserve">   ---</v>
      </c>
      <c r="F273" s="6" t="str">
        <f t="shared" si="57"/>
        <v xml:space="preserve">   ---</v>
      </c>
      <c r="G273" s="5" t="str">
        <f t="shared" si="58"/>
        <v/>
      </c>
      <c r="H273" s="6" t="str">
        <f t="shared" si="59"/>
        <v/>
      </c>
      <c r="I273" s="14" t="str">
        <f>IF(OR($B273="P",$B273="",$B273="AC",$B273="NT",$B273="Pc",$B273="CT",$B272="NT"),"   ---",(IF(AND(OR($B271="NT",$B271=""),$B274="CT",NOT($B272="Ac"),NOT($B273="NMe")),10^(VLOOKUP($B273,B!$C$5:$H$36,2,FALSE)+VLOOKUP($B272,B!$C$5:$H$36,3,FALSE)+B!$E$33+B!$D$34),(IF(AND(OR($B271="NT",$B271=""),NOT($B272="Ac")),10^(VLOOKUP($B273,B!$C$5:$H$36,2,FALSE)+VLOOKUP($B272,B!$C$5:$H$36,3,FALSE)+B!$E$33),(IF(AND($B274="CT",NOT($B273="NMe")),10^(VLOOKUP($B273,B!$C$5:$H$36,2,FALSE)+VLOOKUP($B272,B!$C$5:$H$36,3,FALSE)+B!$D$34),10^(VLOOKUP($B273,B!$C$5:$H$36,2,FALSE)+VLOOKUP($B272,B!$C$5:$H$36,3,FALSE)))))))))</f>
        <v xml:space="preserve">   ---</v>
      </c>
      <c r="J273" s="14" t="str">
        <f>IF(OR($B273="P",$B273="",$B273="AC",$B273="NT",$B273="Pc",$B273="CT",$B272="NT"),"   ---",(IF(AND(OR($B271="NT",$B271=""),$B274="CT",NOT($B272="Ac"),NOT($B273="NMe")),10^(VLOOKUP($B273,B!$C$5:$H$36,5,FALSE)+VLOOKUP($B272,B!$C$5:$H$36,6,FALSE)+B!$H$33+B!$G$34),(IF(AND(OR($B271="NT",$B271=""),NOT($B272="Ac")),10^(VLOOKUP($B273,B!$C$5:$H$36,5,FALSE)+VLOOKUP($B272,B!$C$5:$H$36,6,FALSE)+B!$H$33),(IF(AND($B274="CT",NOT($B273="NMe")),10^(VLOOKUP($B273,B!$C$5:$H$36,5,FALSE)+VLOOKUP($B272,B!$C$5:$H$36,6,FALSE)+B!$G$34),10^(VLOOKUP($B273,B!$C$5:$H$36,5,FALSE)+VLOOKUP($B272,B!$C$5:$H$36,6,FALSE)))))))))</f>
        <v xml:space="preserve">   ---</v>
      </c>
      <c r="K273" s="5" t="str">
        <f t="shared" si="61"/>
        <v/>
      </c>
      <c r="L273" s="5" t="str">
        <f t="shared" si="54"/>
        <v/>
      </c>
      <c r="M273" s="5" t="str">
        <f t="shared" si="62"/>
        <v/>
      </c>
    </row>
    <row r="274" spans="1:13" x14ac:dyDescent="0.25">
      <c r="A274" s="4">
        <f t="shared" si="60"/>
        <v>262</v>
      </c>
      <c r="B274" s="1"/>
      <c r="C274" s="7"/>
      <c r="D274" s="8" t="str">
        <f t="shared" si="55"/>
        <v/>
      </c>
      <c r="E274" s="6" t="str">
        <f t="shared" si="56"/>
        <v xml:space="preserve">   ---</v>
      </c>
      <c r="F274" s="6" t="str">
        <f t="shared" si="57"/>
        <v xml:space="preserve">   ---</v>
      </c>
      <c r="G274" s="5" t="str">
        <f t="shared" si="58"/>
        <v/>
      </c>
      <c r="H274" s="6" t="str">
        <f t="shared" si="59"/>
        <v/>
      </c>
      <c r="I274" s="14" t="str">
        <f>IF(OR($B274="P",$B274="",$B274="AC",$B274="NT",$B274="Pc",$B274="CT",$B273="NT"),"   ---",(IF(AND(OR($B272="NT",$B272=""),$B275="CT",NOT($B273="Ac"),NOT($B274="NMe")),10^(VLOOKUP($B274,B!$C$5:$H$36,2,FALSE)+VLOOKUP($B273,B!$C$5:$H$36,3,FALSE)+B!$E$33+B!$D$34),(IF(AND(OR($B272="NT",$B272=""),NOT($B273="Ac")),10^(VLOOKUP($B274,B!$C$5:$H$36,2,FALSE)+VLOOKUP($B273,B!$C$5:$H$36,3,FALSE)+B!$E$33),(IF(AND($B275="CT",NOT($B274="NMe")),10^(VLOOKUP($B274,B!$C$5:$H$36,2,FALSE)+VLOOKUP($B273,B!$C$5:$H$36,3,FALSE)+B!$D$34),10^(VLOOKUP($B274,B!$C$5:$H$36,2,FALSE)+VLOOKUP($B273,B!$C$5:$H$36,3,FALSE)))))))))</f>
        <v xml:space="preserve">   ---</v>
      </c>
      <c r="J274" s="14" t="str">
        <f>IF(OR($B274="P",$B274="",$B274="AC",$B274="NT",$B274="Pc",$B274="CT",$B273="NT"),"   ---",(IF(AND(OR($B272="NT",$B272=""),$B275="CT",NOT($B273="Ac"),NOT($B274="NMe")),10^(VLOOKUP($B274,B!$C$5:$H$36,5,FALSE)+VLOOKUP($B273,B!$C$5:$H$36,6,FALSE)+B!$H$33+B!$G$34),(IF(AND(OR($B272="NT",$B272=""),NOT($B273="Ac")),10^(VLOOKUP($B274,B!$C$5:$H$36,5,FALSE)+VLOOKUP($B273,B!$C$5:$H$36,6,FALSE)+B!$H$33),(IF(AND($B275="CT",NOT($B274="NMe")),10^(VLOOKUP($B274,B!$C$5:$H$36,5,FALSE)+VLOOKUP($B273,B!$C$5:$H$36,6,FALSE)+B!$G$34),10^(VLOOKUP($B274,B!$C$5:$H$36,5,FALSE)+VLOOKUP($B273,B!$C$5:$H$36,6,FALSE)))))))))</f>
        <v xml:space="preserve">   ---</v>
      </c>
      <c r="K274" s="5" t="str">
        <f t="shared" si="61"/>
        <v/>
      </c>
      <c r="L274" s="5" t="str">
        <f t="shared" si="54"/>
        <v/>
      </c>
      <c r="M274" s="5" t="str">
        <f t="shared" si="62"/>
        <v/>
      </c>
    </row>
    <row r="275" spans="1:13" x14ac:dyDescent="0.25">
      <c r="A275" s="4">
        <f t="shared" si="60"/>
        <v>263</v>
      </c>
      <c r="B275" s="1"/>
      <c r="C275" s="7"/>
      <c r="D275" s="8" t="str">
        <f t="shared" si="55"/>
        <v/>
      </c>
      <c r="E275" s="6" t="str">
        <f t="shared" si="56"/>
        <v xml:space="preserve">   ---</v>
      </c>
      <c r="F275" s="6" t="str">
        <f t="shared" si="57"/>
        <v xml:space="preserve">   ---</v>
      </c>
      <c r="G275" s="5" t="str">
        <f t="shared" si="58"/>
        <v/>
      </c>
      <c r="H275" s="6" t="str">
        <f t="shared" si="59"/>
        <v/>
      </c>
      <c r="I275" s="14" t="str">
        <f>IF(OR($B275="P",$B275="",$B275="AC",$B275="NT",$B275="Pc",$B275="CT",$B274="NT"),"   ---",(IF(AND(OR($B273="NT",$B273=""),$B276="CT",NOT($B274="Ac"),NOT($B275="NMe")),10^(VLOOKUP($B275,B!$C$5:$H$36,2,FALSE)+VLOOKUP($B274,B!$C$5:$H$36,3,FALSE)+B!$E$33+B!$D$34),(IF(AND(OR($B273="NT",$B273=""),NOT($B274="Ac")),10^(VLOOKUP($B275,B!$C$5:$H$36,2,FALSE)+VLOOKUP($B274,B!$C$5:$H$36,3,FALSE)+B!$E$33),(IF(AND($B276="CT",NOT($B275="NMe")),10^(VLOOKUP($B275,B!$C$5:$H$36,2,FALSE)+VLOOKUP($B274,B!$C$5:$H$36,3,FALSE)+B!$D$34),10^(VLOOKUP($B275,B!$C$5:$H$36,2,FALSE)+VLOOKUP($B274,B!$C$5:$H$36,3,FALSE)))))))))</f>
        <v xml:space="preserve">   ---</v>
      </c>
      <c r="J275" s="14" t="str">
        <f>IF(OR($B275="P",$B275="",$B275="AC",$B275="NT",$B275="Pc",$B275="CT",$B274="NT"),"   ---",(IF(AND(OR($B273="NT",$B273=""),$B276="CT",NOT($B274="Ac"),NOT($B275="NMe")),10^(VLOOKUP($B275,B!$C$5:$H$36,5,FALSE)+VLOOKUP($B274,B!$C$5:$H$36,6,FALSE)+B!$H$33+B!$G$34),(IF(AND(OR($B273="NT",$B273=""),NOT($B274="Ac")),10^(VLOOKUP($B275,B!$C$5:$H$36,5,FALSE)+VLOOKUP($B274,B!$C$5:$H$36,6,FALSE)+B!$H$33),(IF(AND($B276="CT",NOT($B275="NMe")),10^(VLOOKUP($B275,B!$C$5:$H$36,5,FALSE)+VLOOKUP($B274,B!$C$5:$H$36,6,FALSE)+B!$G$34),10^(VLOOKUP($B275,B!$C$5:$H$36,5,FALSE)+VLOOKUP($B274,B!$C$5:$H$36,6,FALSE)))))))))</f>
        <v xml:space="preserve">   ---</v>
      </c>
      <c r="K275" s="5" t="str">
        <f t="shared" si="61"/>
        <v/>
      </c>
      <c r="L275" s="5" t="str">
        <f t="shared" si="54"/>
        <v/>
      </c>
      <c r="M275" s="5" t="str">
        <f t="shared" si="62"/>
        <v/>
      </c>
    </row>
    <row r="276" spans="1:13" x14ac:dyDescent="0.25">
      <c r="A276" s="4">
        <f t="shared" si="60"/>
        <v>264</v>
      </c>
      <c r="B276" s="1"/>
      <c r="C276" s="7"/>
      <c r="D276" s="8" t="str">
        <f t="shared" si="55"/>
        <v/>
      </c>
      <c r="E276" s="6" t="str">
        <f t="shared" si="56"/>
        <v xml:space="preserve">   ---</v>
      </c>
      <c r="F276" s="6" t="str">
        <f t="shared" si="57"/>
        <v xml:space="preserve">   ---</v>
      </c>
      <c r="G276" s="5" t="str">
        <f t="shared" si="58"/>
        <v/>
      </c>
      <c r="H276" s="6" t="str">
        <f t="shared" si="59"/>
        <v/>
      </c>
      <c r="I276" s="14" t="str">
        <f>IF(OR($B276="P",$B276="",$B276="AC",$B276="NT",$B276="Pc",$B276="CT",$B275="NT"),"   ---",(IF(AND(OR($B274="NT",$B274=""),$B277="CT",NOT($B275="Ac"),NOT($B276="NMe")),10^(VLOOKUP($B276,B!$C$5:$H$36,2,FALSE)+VLOOKUP($B275,B!$C$5:$H$36,3,FALSE)+B!$E$33+B!$D$34),(IF(AND(OR($B274="NT",$B274=""),NOT($B275="Ac")),10^(VLOOKUP($B276,B!$C$5:$H$36,2,FALSE)+VLOOKUP($B275,B!$C$5:$H$36,3,FALSE)+B!$E$33),(IF(AND($B277="CT",NOT($B276="NMe")),10^(VLOOKUP($B276,B!$C$5:$H$36,2,FALSE)+VLOOKUP($B275,B!$C$5:$H$36,3,FALSE)+B!$D$34),10^(VLOOKUP($B276,B!$C$5:$H$36,2,FALSE)+VLOOKUP($B275,B!$C$5:$H$36,3,FALSE)))))))))</f>
        <v xml:space="preserve">   ---</v>
      </c>
      <c r="J276" s="14" t="str">
        <f>IF(OR($B276="P",$B276="",$B276="AC",$B276="NT",$B276="Pc",$B276="CT",$B275="NT"),"   ---",(IF(AND(OR($B274="NT",$B274=""),$B277="CT",NOT($B275="Ac"),NOT($B276="NMe")),10^(VLOOKUP($B276,B!$C$5:$H$36,5,FALSE)+VLOOKUP($B275,B!$C$5:$H$36,6,FALSE)+B!$H$33+B!$G$34),(IF(AND(OR($B274="NT",$B274=""),NOT($B275="Ac")),10^(VLOOKUP($B276,B!$C$5:$H$36,5,FALSE)+VLOOKUP($B275,B!$C$5:$H$36,6,FALSE)+B!$H$33),(IF(AND($B277="CT",NOT($B276="NMe")),10^(VLOOKUP($B276,B!$C$5:$H$36,5,FALSE)+VLOOKUP($B275,B!$C$5:$H$36,6,FALSE)+B!$G$34),10^(VLOOKUP($B276,B!$C$5:$H$36,5,FALSE)+VLOOKUP($B275,B!$C$5:$H$36,6,FALSE)))))))))</f>
        <v xml:space="preserve">   ---</v>
      </c>
      <c r="K276" s="5" t="str">
        <f t="shared" si="61"/>
        <v/>
      </c>
      <c r="L276" s="5" t="str">
        <f t="shared" si="54"/>
        <v/>
      </c>
      <c r="M276" s="5" t="str">
        <f t="shared" si="62"/>
        <v/>
      </c>
    </row>
    <row r="277" spans="1:13" x14ac:dyDescent="0.25">
      <c r="A277" s="4">
        <f t="shared" si="60"/>
        <v>265</v>
      </c>
      <c r="B277" s="1"/>
      <c r="C277" s="7"/>
      <c r="D277" s="8" t="str">
        <f t="shared" si="55"/>
        <v/>
      </c>
      <c r="E277" s="6" t="str">
        <f t="shared" si="56"/>
        <v xml:space="preserve">   ---</v>
      </c>
      <c r="F277" s="6" t="str">
        <f t="shared" si="57"/>
        <v xml:space="preserve">   ---</v>
      </c>
      <c r="G277" s="5" t="str">
        <f t="shared" si="58"/>
        <v/>
      </c>
      <c r="H277" s="6" t="str">
        <f t="shared" si="59"/>
        <v/>
      </c>
      <c r="I277" s="14" t="str">
        <f>IF(OR($B277="P",$B277="",$B277="AC",$B277="NT",$B277="Pc",$B277="CT",$B276="NT"),"   ---",(IF(AND(OR($B275="NT",$B275=""),$B278="CT",NOT($B276="Ac"),NOT($B277="NMe")),10^(VLOOKUP($B277,B!$C$5:$H$36,2,FALSE)+VLOOKUP($B276,B!$C$5:$H$36,3,FALSE)+B!$E$33+B!$D$34),(IF(AND(OR($B275="NT",$B275=""),NOT($B276="Ac")),10^(VLOOKUP($B277,B!$C$5:$H$36,2,FALSE)+VLOOKUP($B276,B!$C$5:$H$36,3,FALSE)+B!$E$33),(IF(AND($B278="CT",NOT($B277="NMe")),10^(VLOOKUP($B277,B!$C$5:$H$36,2,FALSE)+VLOOKUP($B276,B!$C$5:$H$36,3,FALSE)+B!$D$34),10^(VLOOKUP($B277,B!$C$5:$H$36,2,FALSE)+VLOOKUP($B276,B!$C$5:$H$36,3,FALSE)))))))))</f>
        <v xml:space="preserve">   ---</v>
      </c>
      <c r="J277" s="14" t="str">
        <f>IF(OR($B277="P",$B277="",$B277="AC",$B277="NT",$B277="Pc",$B277="CT",$B276="NT"),"   ---",(IF(AND(OR($B275="NT",$B275=""),$B278="CT",NOT($B276="Ac"),NOT($B277="NMe")),10^(VLOOKUP($B277,B!$C$5:$H$36,5,FALSE)+VLOOKUP($B276,B!$C$5:$H$36,6,FALSE)+B!$H$33+B!$G$34),(IF(AND(OR($B275="NT",$B275=""),NOT($B276="Ac")),10^(VLOOKUP($B277,B!$C$5:$H$36,5,FALSE)+VLOOKUP($B276,B!$C$5:$H$36,6,FALSE)+B!$H$33),(IF(AND($B278="CT",NOT($B277="NMe")),10^(VLOOKUP($B277,B!$C$5:$H$36,5,FALSE)+VLOOKUP($B276,B!$C$5:$H$36,6,FALSE)+B!$G$34),10^(VLOOKUP($B277,B!$C$5:$H$36,5,FALSE)+VLOOKUP($B276,B!$C$5:$H$36,6,FALSE)))))))))</f>
        <v xml:space="preserve">   ---</v>
      </c>
      <c r="K277" s="5" t="str">
        <f t="shared" si="61"/>
        <v/>
      </c>
      <c r="L277" s="5" t="str">
        <f t="shared" si="54"/>
        <v/>
      </c>
      <c r="M277" s="5" t="str">
        <f t="shared" si="62"/>
        <v/>
      </c>
    </row>
    <row r="278" spans="1:13" x14ac:dyDescent="0.25">
      <c r="A278" s="4">
        <f t="shared" si="60"/>
        <v>266</v>
      </c>
      <c r="B278" s="1"/>
      <c r="C278" s="7"/>
      <c r="D278" s="8" t="str">
        <f t="shared" si="55"/>
        <v/>
      </c>
      <c r="E278" s="6" t="str">
        <f t="shared" si="56"/>
        <v xml:space="preserve">   ---</v>
      </c>
      <c r="F278" s="6" t="str">
        <f t="shared" si="57"/>
        <v xml:space="preserve">   ---</v>
      </c>
      <c r="G278" s="5" t="str">
        <f t="shared" si="58"/>
        <v/>
      </c>
      <c r="H278" s="6" t="str">
        <f t="shared" si="59"/>
        <v/>
      </c>
      <c r="I278" s="14" t="str">
        <f>IF(OR($B278="P",$B278="",$B278="AC",$B278="NT",$B278="Pc",$B278="CT",$B277="NT"),"   ---",(IF(AND(OR($B276="NT",$B276=""),$B279="CT",NOT($B277="Ac"),NOT($B278="NMe")),10^(VLOOKUP($B278,B!$C$5:$H$36,2,FALSE)+VLOOKUP($B277,B!$C$5:$H$36,3,FALSE)+B!$E$33+B!$D$34),(IF(AND(OR($B276="NT",$B276=""),NOT($B277="Ac")),10^(VLOOKUP($B278,B!$C$5:$H$36,2,FALSE)+VLOOKUP($B277,B!$C$5:$H$36,3,FALSE)+B!$E$33),(IF(AND($B279="CT",NOT($B278="NMe")),10^(VLOOKUP($B278,B!$C$5:$H$36,2,FALSE)+VLOOKUP($B277,B!$C$5:$H$36,3,FALSE)+B!$D$34),10^(VLOOKUP($B278,B!$C$5:$H$36,2,FALSE)+VLOOKUP($B277,B!$C$5:$H$36,3,FALSE)))))))))</f>
        <v xml:space="preserve">   ---</v>
      </c>
      <c r="J278" s="14" t="str">
        <f>IF(OR($B278="P",$B278="",$B278="AC",$B278="NT",$B278="Pc",$B278="CT",$B277="NT"),"   ---",(IF(AND(OR($B276="NT",$B276=""),$B279="CT",NOT($B277="Ac"),NOT($B278="NMe")),10^(VLOOKUP($B278,B!$C$5:$H$36,5,FALSE)+VLOOKUP($B277,B!$C$5:$H$36,6,FALSE)+B!$H$33+B!$G$34),(IF(AND(OR($B276="NT",$B276=""),NOT($B277="Ac")),10^(VLOOKUP($B278,B!$C$5:$H$36,5,FALSE)+VLOOKUP($B277,B!$C$5:$H$36,6,FALSE)+B!$H$33),(IF(AND($B279="CT",NOT($B278="NMe")),10^(VLOOKUP($B278,B!$C$5:$H$36,5,FALSE)+VLOOKUP($B277,B!$C$5:$H$36,6,FALSE)+B!$G$34),10^(VLOOKUP($B278,B!$C$5:$H$36,5,FALSE)+VLOOKUP($B277,B!$C$5:$H$36,6,FALSE)))))))))</f>
        <v xml:space="preserve">   ---</v>
      </c>
      <c r="K278" s="5" t="str">
        <f t="shared" si="61"/>
        <v/>
      </c>
      <c r="L278" s="5" t="str">
        <f t="shared" si="54"/>
        <v/>
      </c>
      <c r="M278" s="5" t="str">
        <f t="shared" si="62"/>
        <v/>
      </c>
    </row>
    <row r="279" spans="1:13" x14ac:dyDescent="0.25">
      <c r="A279" s="4">
        <f t="shared" si="60"/>
        <v>267</v>
      </c>
      <c r="B279" s="1"/>
      <c r="C279" s="7"/>
      <c r="D279" s="8" t="str">
        <f t="shared" si="55"/>
        <v/>
      </c>
      <c r="E279" s="6" t="str">
        <f t="shared" si="56"/>
        <v xml:space="preserve">   ---</v>
      </c>
      <c r="F279" s="6" t="str">
        <f t="shared" si="57"/>
        <v xml:space="preserve">   ---</v>
      </c>
      <c r="G279" s="5" t="str">
        <f t="shared" si="58"/>
        <v/>
      </c>
      <c r="H279" s="6" t="str">
        <f t="shared" si="59"/>
        <v/>
      </c>
      <c r="I279" s="14" t="str">
        <f>IF(OR($B279="P",$B279="",$B279="AC",$B279="NT",$B279="Pc",$B279="CT",$B278="NT"),"   ---",(IF(AND(OR($B277="NT",$B277=""),$B280="CT",NOT($B278="Ac"),NOT($B279="NMe")),10^(VLOOKUP($B279,B!$C$5:$H$36,2,FALSE)+VLOOKUP($B278,B!$C$5:$H$36,3,FALSE)+B!$E$33+B!$D$34),(IF(AND(OR($B277="NT",$B277=""),NOT($B278="Ac")),10^(VLOOKUP($B279,B!$C$5:$H$36,2,FALSE)+VLOOKUP($B278,B!$C$5:$H$36,3,FALSE)+B!$E$33),(IF(AND($B280="CT",NOT($B279="NMe")),10^(VLOOKUP($B279,B!$C$5:$H$36,2,FALSE)+VLOOKUP($B278,B!$C$5:$H$36,3,FALSE)+B!$D$34),10^(VLOOKUP($B279,B!$C$5:$H$36,2,FALSE)+VLOOKUP($B278,B!$C$5:$H$36,3,FALSE)))))))))</f>
        <v xml:space="preserve">   ---</v>
      </c>
      <c r="J279" s="14" t="str">
        <f>IF(OR($B279="P",$B279="",$B279="AC",$B279="NT",$B279="Pc",$B279="CT",$B278="NT"),"   ---",(IF(AND(OR($B277="NT",$B277=""),$B280="CT",NOT($B278="Ac"),NOT($B279="NMe")),10^(VLOOKUP($B279,B!$C$5:$H$36,5,FALSE)+VLOOKUP($B278,B!$C$5:$H$36,6,FALSE)+B!$H$33+B!$G$34),(IF(AND(OR($B277="NT",$B277=""),NOT($B278="Ac")),10^(VLOOKUP($B279,B!$C$5:$H$36,5,FALSE)+VLOOKUP($B278,B!$C$5:$H$36,6,FALSE)+B!$H$33),(IF(AND($B280="CT",NOT($B279="NMe")),10^(VLOOKUP($B279,B!$C$5:$H$36,5,FALSE)+VLOOKUP($B278,B!$C$5:$H$36,6,FALSE)+B!$G$34),10^(VLOOKUP($B279,B!$C$5:$H$36,5,FALSE)+VLOOKUP($B278,B!$C$5:$H$36,6,FALSE)))))))))</f>
        <v xml:space="preserve">   ---</v>
      </c>
      <c r="K279" s="5" t="str">
        <f t="shared" si="61"/>
        <v/>
      </c>
      <c r="L279" s="5" t="str">
        <f t="shared" si="54"/>
        <v/>
      </c>
      <c r="M279" s="5" t="str">
        <f t="shared" si="62"/>
        <v/>
      </c>
    </row>
    <row r="280" spans="1:13" x14ac:dyDescent="0.25">
      <c r="A280" s="4">
        <f t="shared" si="60"/>
        <v>268</v>
      </c>
      <c r="B280" s="1"/>
      <c r="C280" s="7"/>
      <c r="D280" s="8" t="str">
        <f t="shared" si="55"/>
        <v/>
      </c>
      <c r="E280" s="6" t="str">
        <f t="shared" si="56"/>
        <v xml:space="preserve">   ---</v>
      </c>
      <c r="F280" s="6" t="str">
        <f t="shared" si="57"/>
        <v xml:space="preserve">   ---</v>
      </c>
      <c r="G280" s="5" t="str">
        <f t="shared" si="58"/>
        <v/>
      </c>
      <c r="H280" s="6" t="str">
        <f t="shared" si="59"/>
        <v/>
      </c>
      <c r="I280" s="14" t="str">
        <f>IF(OR($B280="P",$B280="",$B280="AC",$B280="NT",$B280="Pc",$B280="CT",$B279="NT"),"   ---",(IF(AND(OR($B278="NT",$B278=""),$B281="CT",NOT($B279="Ac"),NOT($B280="NMe")),10^(VLOOKUP($B280,B!$C$5:$H$36,2,FALSE)+VLOOKUP($B279,B!$C$5:$H$36,3,FALSE)+B!$E$33+B!$D$34),(IF(AND(OR($B278="NT",$B278=""),NOT($B279="Ac")),10^(VLOOKUP($B280,B!$C$5:$H$36,2,FALSE)+VLOOKUP($B279,B!$C$5:$H$36,3,FALSE)+B!$E$33),(IF(AND($B281="CT",NOT($B280="NMe")),10^(VLOOKUP($B280,B!$C$5:$H$36,2,FALSE)+VLOOKUP($B279,B!$C$5:$H$36,3,FALSE)+B!$D$34),10^(VLOOKUP($B280,B!$C$5:$H$36,2,FALSE)+VLOOKUP($B279,B!$C$5:$H$36,3,FALSE)))))))))</f>
        <v xml:space="preserve">   ---</v>
      </c>
      <c r="J280" s="14" t="str">
        <f>IF(OR($B280="P",$B280="",$B280="AC",$B280="NT",$B280="Pc",$B280="CT",$B279="NT"),"   ---",(IF(AND(OR($B278="NT",$B278=""),$B281="CT",NOT($B279="Ac"),NOT($B280="NMe")),10^(VLOOKUP($B280,B!$C$5:$H$36,5,FALSE)+VLOOKUP($B279,B!$C$5:$H$36,6,FALSE)+B!$H$33+B!$G$34),(IF(AND(OR($B278="NT",$B278=""),NOT($B279="Ac")),10^(VLOOKUP($B280,B!$C$5:$H$36,5,FALSE)+VLOOKUP($B279,B!$C$5:$H$36,6,FALSE)+B!$H$33),(IF(AND($B281="CT",NOT($B280="NMe")),10^(VLOOKUP($B280,B!$C$5:$H$36,5,FALSE)+VLOOKUP($B279,B!$C$5:$H$36,6,FALSE)+B!$G$34),10^(VLOOKUP($B280,B!$C$5:$H$36,5,FALSE)+VLOOKUP($B279,B!$C$5:$H$36,6,FALSE)))))))))</f>
        <v xml:space="preserve">   ---</v>
      </c>
      <c r="K280" s="5" t="str">
        <f t="shared" si="61"/>
        <v/>
      </c>
      <c r="L280" s="5" t="str">
        <f t="shared" si="54"/>
        <v/>
      </c>
      <c r="M280" s="5" t="str">
        <f t="shared" si="62"/>
        <v/>
      </c>
    </row>
    <row r="281" spans="1:13" x14ac:dyDescent="0.25">
      <c r="A281" s="4">
        <f t="shared" si="60"/>
        <v>269</v>
      </c>
      <c r="B281" s="1"/>
      <c r="C281" s="7"/>
      <c r="D281" s="8" t="str">
        <f t="shared" si="55"/>
        <v/>
      </c>
      <c r="E281" s="6" t="str">
        <f t="shared" si="56"/>
        <v xml:space="preserve">   ---</v>
      </c>
      <c r="F281" s="6" t="str">
        <f t="shared" si="57"/>
        <v xml:space="preserve">   ---</v>
      </c>
      <c r="G281" s="5" t="str">
        <f t="shared" si="58"/>
        <v/>
      </c>
      <c r="H281" s="6" t="str">
        <f t="shared" si="59"/>
        <v/>
      </c>
      <c r="I281" s="14" t="str">
        <f>IF(OR($B281="P",$B281="",$B281="AC",$B281="NT",$B281="Pc",$B281="CT",$B280="NT"),"   ---",(IF(AND(OR($B279="NT",$B279=""),$B282="CT",NOT($B280="Ac"),NOT($B281="NMe")),10^(VLOOKUP($B281,B!$C$5:$H$36,2,FALSE)+VLOOKUP($B280,B!$C$5:$H$36,3,FALSE)+B!$E$33+B!$D$34),(IF(AND(OR($B279="NT",$B279=""),NOT($B280="Ac")),10^(VLOOKUP($B281,B!$C$5:$H$36,2,FALSE)+VLOOKUP($B280,B!$C$5:$H$36,3,FALSE)+B!$E$33),(IF(AND($B282="CT",NOT($B281="NMe")),10^(VLOOKUP($B281,B!$C$5:$H$36,2,FALSE)+VLOOKUP($B280,B!$C$5:$H$36,3,FALSE)+B!$D$34),10^(VLOOKUP($B281,B!$C$5:$H$36,2,FALSE)+VLOOKUP($B280,B!$C$5:$H$36,3,FALSE)))))))))</f>
        <v xml:space="preserve">   ---</v>
      </c>
      <c r="J281" s="14" t="str">
        <f>IF(OR($B281="P",$B281="",$B281="AC",$B281="NT",$B281="Pc",$B281="CT",$B280="NT"),"   ---",(IF(AND(OR($B279="NT",$B279=""),$B282="CT",NOT($B280="Ac"),NOT($B281="NMe")),10^(VLOOKUP($B281,B!$C$5:$H$36,5,FALSE)+VLOOKUP($B280,B!$C$5:$H$36,6,FALSE)+B!$H$33+B!$G$34),(IF(AND(OR($B279="NT",$B279=""),NOT($B280="Ac")),10^(VLOOKUP($B281,B!$C$5:$H$36,5,FALSE)+VLOOKUP($B280,B!$C$5:$H$36,6,FALSE)+B!$H$33),(IF(AND($B282="CT",NOT($B281="NMe")),10^(VLOOKUP($B281,B!$C$5:$H$36,5,FALSE)+VLOOKUP($B280,B!$C$5:$H$36,6,FALSE)+B!$G$34),10^(VLOOKUP($B281,B!$C$5:$H$36,5,FALSE)+VLOOKUP($B280,B!$C$5:$H$36,6,FALSE)))))))))</f>
        <v xml:space="preserve">   ---</v>
      </c>
      <c r="K281" s="5" t="str">
        <f t="shared" si="61"/>
        <v/>
      </c>
      <c r="L281" s="5" t="str">
        <f t="shared" si="54"/>
        <v/>
      </c>
      <c r="M281" s="5" t="str">
        <f t="shared" si="62"/>
        <v/>
      </c>
    </row>
    <row r="282" spans="1:13" x14ac:dyDescent="0.25">
      <c r="A282" s="4">
        <f t="shared" si="60"/>
        <v>270</v>
      </c>
      <c r="B282" s="1"/>
      <c r="C282" s="7"/>
      <c r="D282" s="8" t="str">
        <f t="shared" si="55"/>
        <v/>
      </c>
      <c r="E282" s="6" t="str">
        <f t="shared" si="56"/>
        <v xml:space="preserve">   ---</v>
      </c>
      <c r="F282" s="6" t="str">
        <f t="shared" si="57"/>
        <v xml:space="preserve">   ---</v>
      </c>
      <c r="G282" s="5" t="str">
        <f t="shared" si="58"/>
        <v/>
      </c>
      <c r="H282" s="6" t="str">
        <f t="shared" si="59"/>
        <v/>
      </c>
      <c r="I282" s="14" t="str">
        <f>IF(OR($B282="P",$B282="",$B282="AC",$B282="NT",$B282="Pc",$B282="CT",$B281="NT"),"   ---",(IF(AND(OR($B280="NT",$B280=""),$B283="CT",NOT($B281="Ac"),NOT($B282="NMe")),10^(VLOOKUP($B282,B!$C$5:$H$36,2,FALSE)+VLOOKUP($B281,B!$C$5:$H$36,3,FALSE)+B!$E$33+B!$D$34),(IF(AND(OR($B280="NT",$B280=""),NOT($B281="Ac")),10^(VLOOKUP($B282,B!$C$5:$H$36,2,FALSE)+VLOOKUP($B281,B!$C$5:$H$36,3,FALSE)+B!$E$33),(IF(AND($B283="CT",NOT($B282="NMe")),10^(VLOOKUP($B282,B!$C$5:$H$36,2,FALSE)+VLOOKUP($B281,B!$C$5:$H$36,3,FALSE)+B!$D$34),10^(VLOOKUP($B282,B!$C$5:$H$36,2,FALSE)+VLOOKUP($B281,B!$C$5:$H$36,3,FALSE)))))))))</f>
        <v xml:space="preserve">   ---</v>
      </c>
      <c r="J282" s="14" t="str">
        <f>IF(OR($B282="P",$B282="",$B282="AC",$B282="NT",$B282="Pc",$B282="CT",$B281="NT"),"   ---",(IF(AND(OR($B280="NT",$B280=""),$B283="CT",NOT($B281="Ac"),NOT($B282="NMe")),10^(VLOOKUP($B282,B!$C$5:$H$36,5,FALSE)+VLOOKUP($B281,B!$C$5:$H$36,6,FALSE)+B!$H$33+B!$G$34),(IF(AND(OR($B280="NT",$B280=""),NOT($B281="Ac")),10^(VLOOKUP($B282,B!$C$5:$H$36,5,FALSE)+VLOOKUP($B281,B!$C$5:$H$36,6,FALSE)+B!$H$33),(IF(AND($B283="CT",NOT($B282="NMe")),10^(VLOOKUP($B282,B!$C$5:$H$36,5,FALSE)+VLOOKUP($B281,B!$C$5:$H$36,6,FALSE)+B!$G$34),10^(VLOOKUP($B282,B!$C$5:$H$36,5,FALSE)+VLOOKUP($B281,B!$C$5:$H$36,6,FALSE)))))))))</f>
        <v xml:space="preserve">   ---</v>
      </c>
      <c r="K282" s="5" t="str">
        <f t="shared" si="61"/>
        <v/>
      </c>
      <c r="L282" s="5" t="str">
        <f t="shared" si="54"/>
        <v/>
      </c>
      <c r="M282" s="5" t="str">
        <f t="shared" si="62"/>
        <v/>
      </c>
    </row>
    <row r="283" spans="1:13" x14ac:dyDescent="0.25">
      <c r="A283" s="4">
        <f t="shared" si="60"/>
        <v>271</v>
      </c>
      <c r="B283" s="1"/>
      <c r="C283" s="7"/>
      <c r="D283" s="8" t="str">
        <f t="shared" si="55"/>
        <v/>
      </c>
      <c r="E283" s="6" t="str">
        <f t="shared" si="56"/>
        <v xml:space="preserve">   ---</v>
      </c>
      <c r="F283" s="6" t="str">
        <f t="shared" si="57"/>
        <v xml:space="preserve">   ---</v>
      </c>
      <c r="G283" s="5" t="str">
        <f t="shared" si="58"/>
        <v/>
      </c>
      <c r="H283" s="6" t="str">
        <f t="shared" si="59"/>
        <v/>
      </c>
      <c r="I283" s="14" t="str">
        <f>IF(OR($B283="P",$B283="",$B283="AC",$B283="NT",$B283="Pc",$B283="CT",$B282="NT"),"   ---",(IF(AND(OR($B281="NT",$B281=""),$B284="CT",NOT($B282="Ac"),NOT($B283="NMe")),10^(VLOOKUP($B283,B!$C$5:$H$36,2,FALSE)+VLOOKUP($B282,B!$C$5:$H$36,3,FALSE)+B!$E$33+B!$D$34),(IF(AND(OR($B281="NT",$B281=""),NOT($B282="Ac")),10^(VLOOKUP($B283,B!$C$5:$H$36,2,FALSE)+VLOOKUP($B282,B!$C$5:$H$36,3,FALSE)+B!$E$33),(IF(AND($B284="CT",NOT($B283="NMe")),10^(VLOOKUP($B283,B!$C$5:$H$36,2,FALSE)+VLOOKUP($B282,B!$C$5:$H$36,3,FALSE)+B!$D$34),10^(VLOOKUP($B283,B!$C$5:$H$36,2,FALSE)+VLOOKUP($B282,B!$C$5:$H$36,3,FALSE)))))))))</f>
        <v xml:space="preserve">   ---</v>
      </c>
      <c r="J283" s="14" t="str">
        <f>IF(OR($B283="P",$B283="",$B283="AC",$B283="NT",$B283="Pc",$B283="CT",$B282="NT"),"   ---",(IF(AND(OR($B281="NT",$B281=""),$B284="CT",NOT($B282="Ac"),NOT($B283="NMe")),10^(VLOOKUP($B283,B!$C$5:$H$36,5,FALSE)+VLOOKUP($B282,B!$C$5:$H$36,6,FALSE)+B!$H$33+B!$G$34),(IF(AND(OR($B281="NT",$B281=""),NOT($B282="Ac")),10^(VLOOKUP($B283,B!$C$5:$H$36,5,FALSE)+VLOOKUP($B282,B!$C$5:$H$36,6,FALSE)+B!$H$33),(IF(AND($B284="CT",NOT($B283="NMe")),10^(VLOOKUP($B283,B!$C$5:$H$36,5,FALSE)+VLOOKUP($B282,B!$C$5:$H$36,6,FALSE)+B!$G$34),10^(VLOOKUP($B283,B!$C$5:$H$36,5,FALSE)+VLOOKUP($B282,B!$C$5:$H$36,6,FALSE)))))))))</f>
        <v xml:space="preserve">   ---</v>
      </c>
      <c r="K283" s="5" t="str">
        <f t="shared" si="61"/>
        <v/>
      </c>
      <c r="L283" s="5" t="str">
        <f t="shared" si="54"/>
        <v/>
      </c>
      <c r="M283" s="5" t="str">
        <f t="shared" si="62"/>
        <v/>
      </c>
    </row>
    <row r="284" spans="1:13" x14ac:dyDescent="0.25">
      <c r="A284" s="4">
        <f t="shared" si="60"/>
        <v>272</v>
      </c>
      <c r="B284" s="1"/>
      <c r="C284" s="7"/>
      <c r="D284" s="8" t="str">
        <f t="shared" si="55"/>
        <v/>
      </c>
      <c r="E284" s="6" t="str">
        <f t="shared" si="56"/>
        <v xml:space="preserve">   ---</v>
      </c>
      <c r="F284" s="6" t="str">
        <f t="shared" si="57"/>
        <v xml:space="preserve">   ---</v>
      </c>
      <c r="G284" s="5" t="str">
        <f t="shared" si="58"/>
        <v/>
      </c>
      <c r="H284" s="6" t="str">
        <f t="shared" si="59"/>
        <v/>
      </c>
      <c r="I284" s="14" t="str">
        <f>IF(OR($B284="P",$B284="",$B284="AC",$B284="NT",$B284="Pc",$B284="CT",$B283="NT"),"   ---",(IF(AND(OR($B282="NT",$B282=""),$B285="CT",NOT($B283="Ac"),NOT($B284="NMe")),10^(VLOOKUP($B284,B!$C$5:$H$36,2,FALSE)+VLOOKUP($B283,B!$C$5:$H$36,3,FALSE)+B!$E$33+B!$D$34),(IF(AND(OR($B282="NT",$B282=""),NOT($B283="Ac")),10^(VLOOKUP($B284,B!$C$5:$H$36,2,FALSE)+VLOOKUP($B283,B!$C$5:$H$36,3,FALSE)+B!$E$33),(IF(AND($B285="CT",NOT($B284="NMe")),10^(VLOOKUP($B284,B!$C$5:$H$36,2,FALSE)+VLOOKUP($B283,B!$C$5:$H$36,3,FALSE)+B!$D$34),10^(VLOOKUP($B284,B!$C$5:$H$36,2,FALSE)+VLOOKUP($B283,B!$C$5:$H$36,3,FALSE)))))))))</f>
        <v xml:space="preserve">   ---</v>
      </c>
      <c r="J284" s="14" t="str">
        <f>IF(OR($B284="P",$B284="",$B284="AC",$B284="NT",$B284="Pc",$B284="CT",$B283="NT"),"   ---",(IF(AND(OR($B282="NT",$B282=""),$B285="CT",NOT($B283="Ac"),NOT($B284="NMe")),10^(VLOOKUP($B284,B!$C$5:$H$36,5,FALSE)+VLOOKUP($B283,B!$C$5:$H$36,6,FALSE)+B!$H$33+B!$G$34),(IF(AND(OR($B282="NT",$B282=""),NOT($B283="Ac")),10^(VLOOKUP($B284,B!$C$5:$H$36,5,FALSE)+VLOOKUP($B283,B!$C$5:$H$36,6,FALSE)+B!$H$33),(IF(AND($B285="CT",NOT($B284="NMe")),10^(VLOOKUP($B284,B!$C$5:$H$36,5,FALSE)+VLOOKUP($B283,B!$C$5:$H$36,6,FALSE)+B!$G$34),10^(VLOOKUP($B284,B!$C$5:$H$36,5,FALSE)+VLOOKUP($B283,B!$C$5:$H$36,6,FALSE)))))))))</f>
        <v xml:space="preserve">   ---</v>
      </c>
      <c r="K284" s="5" t="str">
        <f t="shared" si="61"/>
        <v/>
      </c>
      <c r="L284" s="5" t="str">
        <f t="shared" si="54"/>
        <v/>
      </c>
      <c r="M284" s="5" t="str">
        <f t="shared" si="62"/>
        <v/>
      </c>
    </row>
    <row r="285" spans="1:13" x14ac:dyDescent="0.25">
      <c r="A285" s="4">
        <f t="shared" si="60"/>
        <v>273</v>
      </c>
      <c r="B285" s="1"/>
      <c r="C285" s="7"/>
      <c r="D285" s="8" t="str">
        <f t="shared" si="55"/>
        <v/>
      </c>
      <c r="E285" s="6" t="str">
        <f t="shared" si="56"/>
        <v xml:space="preserve">   ---</v>
      </c>
      <c r="F285" s="6" t="str">
        <f t="shared" si="57"/>
        <v xml:space="preserve">   ---</v>
      </c>
      <c r="G285" s="5" t="str">
        <f t="shared" si="58"/>
        <v/>
      </c>
      <c r="H285" s="6" t="str">
        <f t="shared" si="59"/>
        <v/>
      </c>
      <c r="I285" s="14" t="str">
        <f>IF(OR($B285="P",$B285="",$B285="AC",$B285="NT",$B285="Pc",$B285="CT",$B284="NT"),"   ---",(IF(AND(OR($B283="NT",$B283=""),$B286="CT",NOT($B284="Ac"),NOT($B285="NMe")),10^(VLOOKUP($B285,B!$C$5:$H$36,2,FALSE)+VLOOKUP($B284,B!$C$5:$H$36,3,FALSE)+B!$E$33+B!$D$34),(IF(AND(OR($B283="NT",$B283=""),NOT($B284="Ac")),10^(VLOOKUP($B285,B!$C$5:$H$36,2,FALSE)+VLOOKUP($B284,B!$C$5:$H$36,3,FALSE)+B!$E$33),(IF(AND($B286="CT",NOT($B285="NMe")),10^(VLOOKUP($B285,B!$C$5:$H$36,2,FALSE)+VLOOKUP($B284,B!$C$5:$H$36,3,FALSE)+B!$D$34),10^(VLOOKUP($B285,B!$C$5:$H$36,2,FALSE)+VLOOKUP($B284,B!$C$5:$H$36,3,FALSE)))))))))</f>
        <v xml:space="preserve">   ---</v>
      </c>
      <c r="J285" s="14" t="str">
        <f>IF(OR($B285="P",$B285="",$B285="AC",$B285="NT",$B285="Pc",$B285="CT",$B284="NT"),"   ---",(IF(AND(OR($B283="NT",$B283=""),$B286="CT",NOT($B284="Ac"),NOT($B285="NMe")),10^(VLOOKUP($B285,B!$C$5:$H$36,5,FALSE)+VLOOKUP($B284,B!$C$5:$H$36,6,FALSE)+B!$H$33+B!$G$34),(IF(AND(OR($B283="NT",$B283=""),NOT($B284="Ac")),10^(VLOOKUP($B285,B!$C$5:$H$36,5,FALSE)+VLOOKUP($B284,B!$C$5:$H$36,6,FALSE)+B!$H$33),(IF(AND($B286="CT",NOT($B285="NMe")),10^(VLOOKUP($B285,B!$C$5:$H$36,5,FALSE)+VLOOKUP($B284,B!$C$5:$H$36,6,FALSE)+B!$G$34),10^(VLOOKUP($B285,B!$C$5:$H$36,5,FALSE)+VLOOKUP($B284,B!$C$5:$H$36,6,FALSE)))))))))</f>
        <v xml:space="preserve">   ---</v>
      </c>
      <c r="K285" s="5" t="str">
        <f t="shared" si="61"/>
        <v/>
      </c>
      <c r="L285" s="5" t="str">
        <f t="shared" si="54"/>
        <v/>
      </c>
      <c r="M285" s="5" t="str">
        <f t="shared" si="62"/>
        <v/>
      </c>
    </row>
    <row r="286" spans="1:13" x14ac:dyDescent="0.25">
      <c r="A286" s="4">
        <f t="shared" si="60"/>
        <v>274</v>
      </c>
      <c r="B286" s="1"/>
      <c r="C286" s="7"/>
      <c r="D286" s="8" t="str">
        <f t="shared" si="55"/>
        <v/>
      </c>
      <c r="E286" s="6" t="str">
        <f t="shared" si="56"/>
        <v xml:space="preserve">   ---</v>
      </c>
      <c r="F286" s="6" t="str">
        <f t="shared" si="57"/>
        <v xml:space="preserve">   ---</v>
      </c>
      <c r="G286" s="5" t="str">
        <f t="shared" si="58"/>
        <v/>
      </c>
      <c r="H286" s="6" t="str">
        <f t="shared" si="59"/>
        <v/>
      </c>
      <c r="I286" s="14" t="str">
        <f>IF(OR($B286="P",$B286="",$B286="AC",$B286="NT",$B286="Pc",$B286="CT",$B285="NT"),"   ---",(IF(AND(OR($B284="NT",$B284=""),$B287="CT",NOT($B285="Ac"),NOT($B286="NMe")),10^(VLOOKUP($B286,B!$C$5:$H$36,2,FALSE)+VLOOKUP($B285,B!$C$5:$H$36,3,FALSE)+B!$E$33+B!$D$34),(IF(AND(OR($B284="NT",$B284=""),NOT($B285="Ac")),10^(VLOOKUP($B286,B!$C$5:$H$36,2,FALSE)+VLOOKUP($B285,B!$C$5:$H$36,3,FALSE)+B!$E$33),(IF(AND($B287="CT",NOT($B286="NMe")),10^(VLOOKUP($B286,B!$C$5:$H$36,2,FALSE)+VLOOKUP($B285,B!$C$5:$H$36,3,FALSE)+B!$D$34),10^(VLOOKUP($B286,B!$C$5:$H$36,2,FALSE)+VLOOKUP($B285,B!$C$5:$H$36,3,FALSE)))))))))</f>
        <v xml:space="preserve">   ---</v>
      </c>
      <c r="J286" s="14" t="str">
        <f>IF(OR($B286="P",$B286="",$B286="AC",$B286="NT",$B286="Pc",$B286="CT",$B285="NT"),"   ---",(IF(AND(OR($B284="NT",$B284=""),$B287="CT",NOT($B285="Ac"),NOT($B286="NMe")),10^(VLOOKUP($B286,B!$C$5:$H$36,5,FALSE)+VLOOKUP($B285,B!$C$5:$H$36,6,FALSE)+B!$H$33+B!$G$34),(IF(AND(OR($B284="NT",$B284=""),NOT($B285="Ac")),10^(VLOOKUP($B286,B!$C$5:$H$36,5,FALSE)+VLOOKUP($B285,B!$C$5:$H$36,6,FALSE)+B!$H$33),(IF(AND($B287="CT",NOT($B286="NMe")),10^(VLOOKUP($B286,B!$C$5:$H$36,5,FALSE)+VLOOKUP($B285,B!$C$5:$H$36,6,FALSE)+B!$G$34),10^(VLOOKUP($B286,B!$C$5:$H$36,5,FALSE)+VLOOKUP($B285,B!$C$5:$H$36,6,FALSE)))))))))</f>
        <v xml:space="preserve">   ---</v>
      </c>
      <c r="K286" s="5" t="str">
        <f t="shared" si="61"/>
        <v/>
      </c>
      <c r="L286" s="5" t="str">
        <f t="shared" si="54"/>
        <v/>
      </c>
      <c r="M286" s="5" t="str">
        <f t="shared" si="62"/>
        <v/>
      </c>
    </row>
    <row r="287" spans="1:13" x14ac:dyDescent="0.25">
      <c r="A287" s="4">
        <f t="shared" si="60"/>
        <v>275</v>
      </c>
      <c r="B287" s="1"/>
      <c r="C287" s="7"/>
      <c r="D287" s="8" t="str">
        <f t="shared" si="55"/>
        <v/>
      </c>
      <c r="E287" s="6" t="str">
        <f t="shared" si="56"/>
        <v xml:space="preserve">   ---</v>
      </c>
      <c r="F287" s="6" t="str">
        <f t="shared" si="57"/>
        <v xml:space="preserve">   ---</v>
      </c>
      <c r="G287" s="5" t="str">
        <f t="shared" si="58"/>
        <v/>
      </c>
      <c r="H287" s="6" t="str">
        <f t="shared" si="59"/>
        <v/>
      </c>
      <c r="I287" s="14" t="str">
        <f>IF(OR($B287="P",$B287="",$B287="AC",$B287="NT",$B287="Pc",$B287="CT",$B286="NT"),"   ---",(IF(AND(OR($B285="NT",$B285=""),$B288="CT",NOT($B286="Ac"),NOT($B287="NMe")),10^(VLOOKUP($B287,B!$C$5:$H$36,2,FALSE)+VLOOKUP($B286,B!$C$5:$H$36,3,FALSE)+B!$E$33+B!$D$34),(IF(AND(OR($B285="NT",$B285=""),NOT($B286="Ac")),10^(VLOOKUP($B287,B!$C$5:$H$36,2,FALSE)+VLOOKUP($B286,B!$C$5:$H$36,3,FALSE)+B!$E$33),(IF(AND($B288="CT",NOT($B287="NMe")),10^(VLOOKUP($B287,B!$C$5:$H$36,2,FALSE)+VLOOKUP($B286,B!$C$5:$H$36,3,FALSE)+B!$D$34),10^(VLOOKUP($B287,B!$C$5:$H$36,2,FALSE)+VLOOKUP($B286,B!$C$5:$H$36,3,FALSE)))))))))</f>
        <v xml:space="preserve">   ---</v>
      </c>
      <c r="J287" s="14" t="str">
        <f>IF(OR($B287="P",$B287="",$B287="AC",$B287="NT",$B287="Pc",$B287="CT",$B286="NT"),"   ---",(IF(AND(OR($B285="NT",$B285=""),$B288="CT",NOT($B286="Ac"),NOT($B287="NMe")),10^(VLOOKUP($B287,B!$C$5:$H$36,5,FALSE)+VLOOKUP($B286,B!$C$5:$H$36,6,FALSE)+B!$H$33+B!$G$34),(IF(AND(OR($B285="NT",$B285=""),NOT($B286="Ac")),10^(VLOOKUP($B287,B!$C$5:$H$36,5,FALSE)+VLOOKUP($B286,B!$C$5:$H$36,6,FALSE)+B!$H$33),(IF(AND($B288="CT",NOT($B287="NMe")),10^(VLOOKUP($B287,B!$C$5:$H$36,5,FALSE)+VLOOKUP($B286,B!$C$5:$H$36,6,FALSE)+B!$G$34),10^(VLOOKUP($B287,B!$C$5:$H$36,5,FALSE)+VLOOKUP($B286,B!$C$5:$H$36,6,FALSE)))))))))</f>
        <v xml:space="preserve">   ---</v>
      </c>
      <c r="K287" s="5" t="str">
        <f t="shared" si="61"/>
        <v/>
      </c>
      <c r="L287" s="5" t="str">
        <f t="shared" si="54"/>
        <v/>
      </c>
      <c r="M287" s="5" t="str">
        <f t="shared" si="62"/>
        <v/>
      </c>
    </row>
    <row r="288" spans="1:13" x14ac:dyDescent="0.25">
      <c r="A288" s="4">
        <f t="shared" si="60"/>
        <v>276</v>
      </c>
      <c r="B288" s="1"/>
      <c r="C288" s="7"/>
      <c r="D288" s="8" t="str">
        <f t="shared" si="55"/>
        <v/>
      </c>
      <c r="E288" s="6" t="str">
        <f t="shared" si="56"/>
        <v xml:space="preserve">   ---</v>
      </c>
      <c r="F288" s="6" t="str">
        <f t="shared" si="57"/>
        <v xml:space="preserve">   ---</v>
      </c>
      <c r="G288" s="5" t="str">
        <f t="shared" si="58"/>
        <v/>
      </c>
      <c r="H288" s="6" t="str">
        <f t="shared" si="59"/>
        <v/>
      </c>
      <c r="I288" s="14" t="str">
        <f>IF(OR($B288="P",$B288="",$B288="AC",$B288="NT",$B288="Pc",$B288="CT",$B287="NT"),"   ---",(IF(AND(OR($B286="NT",$B286=""),$B289="CT",NOT($B287="Ac"),NOT($B288="NMe")),10^(VLOOKUP($B288,B!$C$5:$H$36,2,FALSE)+VLOOKUP($B287,B!$C$5:$H$36,3,FALSE)+B!$E$33+B!$D$34),(IF(AND(OR($B286="NT",$B286=""),NOT($B287="Ac")),10^(VLOOKUP($B288,B!$C$5:$H$36,2,FALSE)+VLOOKUP($B287,B!$C$5:$H$36,3,FALSE)+B!$E$33),(IF(AND($B289="CT",NOT($B288="NMe")),10^(VLOOKUP($B288,B!$C$5:$H$36,2,FALSE)+VLOOKUP($B287,B!$C$5:$H$36,3,FALSE)+B!$D$34),10^(VLOOKUP($B288,B!$C$5:$H$36,2,FALSE)+VLOOKUP($B287,B!$C$5:$H$36,3,FALSE)))))))))</f>
        <v xml:space="preserve">   ---</v>
      </c>
      <c r="J288" s="14" t="str">
        <f>IF(OR($B288="P",$B288="",$B288="AC",$B288="NT",$B288="Pc",$B288="CT",$B287="NT"),"   ---",(IF(AND(OR($B286="NT",$B286=""),$B289="CT",NOT($B287="Ac"),NOT($B288="NMe")),10^(VLOOKUP($B288,B!$C$5:$H$36,5,FALSE)+VLOOKUP($B287,B!$C$5:$H$36,6,FALSE)+B!$H$33+B!$G$34),(IF(AND(OR($B286="NT",$B286=""),NOT($B287="Ac")),10^(VLOOKUP($B288,B!$C$5:$H$36,5,FALSE)+VLOOKUP($B287,B!$C$5:$H$36,6,FALSE)+B!$H$33),(IF(AND($B289="CT",NOT($B288="NMe")),10^(VLOOKUP($B288,B!$C$5:$H$36,5,FALSE)+VLOOKUP($B287,B!$C$5:$H$36,6,FALSE)+B!$G$34),10^(VLOOKUP($B288,B!$C$5:$H$36,5,FALSE)+VLOOKUP($B287,B!$C$5:$H$36,6,FALSE)))))))))</f>
        <v xml:space="preserve">   ---</v>
      </c>
      <c r="K288" s="5" t="str">
        <f t="shared" si="61"/>
        <v/>
      </c>
      <c r="L288" s="5" t="str">
        <f t="shared" si="54"/>
        <v/>
      </c>
      <c r="M288" s="5" t="str">
        <f t="shared" si="62"/>
        <v/>
      </c>
    </row>
    <row r="289" spans="1:13" x14ac:dyDescent="0.25">
      <c r="A289" s="4">
        <f t="shared" si="60"/>
        <v>277</v>
      </c>
      <c r="B289" s="1"/>
      <c r="C289" s="7"/>
      <c r="D289" s="8" t="str">
        <f t="shared" si="55"/>
        <v/>
      </c>
      <c r="E289" s="6" t="str">
        <f t="shared" si="56"/>
        <v xml:space="preserve">   ---</v>
      </c>
      <c r="F289" s="6" t="str">
        <f t="shared" si="57"/>
        <v xml:space="preserve">   ---</v>
      </c>
      <c r="G289" s="5" t="str">
        <f t="shared" si="58"/>
        <v/>
      </c>
      <c r="H289" s="6" t="str">
        <f t="shared" si="59"/>
        <v/>
      </c>
      <c r="I289" s="14" t="str">
        <f>IF(OR($B289="P",$B289="",$B289="AC",$B289="NT",$B289="Pc",$B289="CT",$B288="NT"),"   ---",(IF(AND(OR($B287="NT",$B287=""),$B290="CT",NOT($B288="Ac"),NOT($B289="NMe")),10^(VLOOKUP($B289,B!$C$5:$H$36,2,FALSE)+VLOOKUP($B288,B!$C$5:$H$36,3,FALSE)+B!$E$33+B!$D$34),(IF(AND(OR($B287="NT",$B287=""),NOT($B288="Ac")),10^(VLOOKUP($B289,B!$C$5:$H$36,2,FALSE)+VLOOKUP($B288,B!$C$5:$H$36,3,FALSE)+B!$E$33),(IF(AND($B290="CT",NOT($B289="NMe")),10^(VLOOKUP($B289,B!$C$5:$H$36,2,FALSE)+VLOOKUP($B288,B!$C$5:$H$36,3,FALSE)+B!$D$34),10^(VLOOKUP($B289,B!$C$5:$H$36,2,FALSE)+VLOOKUP($B288,B!$C$5:$H$36,3,FALSE)))))))))</f>
        <v xml:space="preserve">   ---</v>
      </c>
      <c r="J289" s="14" t="str">
        <f>IF(OR($B289="P",$B289="",$B289="AC",$B289="NT",$B289="Pc",$B289="CT",$B288="NT"),"   ---",(IF(AND(OR($B287="NT",$B287=""),$B290="CT",NOT($B288="Ac"),NOT($B289="NMe")),10^(VLOOKUP($B289,B!$C$5:$H$36,5,FALSE)+VLOOKUP($B288,B!$C$5:$H$36,6,FALSE)+B!$H$33+B!$G$34),(IF(AND(OR($B287="NT",$B287=""),NOT($B288="Ac")),10^(VLOOKUP($B289,B!$C$5:$H$36,5,FALSE)+VLOOKUP($B288,B!$C$5:$H$36,6,FALSE)+B!$H$33),(IF(AND($B290="CT",NOT($B289="NMe")),10^(VLOOKUP($B289,B!$C$5:$H$36,5,FALSE)+VLOOKUP($B288,B!$C$5:$H$36,6,FALSE)+B!$G$34),10^(VLOOKUP($B289,B!$C$5:$H$36,5,FALSE)+VLOOKUP($B288,B!$C$5:$H$36,6,FALSE)))))))))</f>
        <v xml:space="preserve">   ---</v>
      </c>
      <c r="K289" s="5" t="str">
        <f t="shared" si="61"/>
        <v/>
      </c>
      <c r="L289" s="5" t="str">
        <f t="shared" si="54"/>
        <v/>
      </c>
      <c r="M289" s="5" t="str">
        <f t="shared" si="62"/>
        <v/>
      </c>
    </row>
    <row r="290" spans="1:13" x14ac:dyDescent="0.25">
      <c r="A290" s="4">
        <f t="shared" si="60"/>
        <v>278</v>
      </c>
      <c r="B290" s="1"/>
      <c r="C290" s="7"/>
      <c r="D290" s="8" t="str">
        <f t="shared" si="55"/>
        <v/>
      </c>
      <c r="E290" s="6" t="str">
        <f t="shared" si="56"/>
        <v xml:space="preserve">   ---</v>
      </c>
      <c r="F290" s="6" t="str">
        <f t="shared" si="57"/>
        <v xml:space="preserve">   ---</v>
      </c>
      <c r="G290" s="5" t="str">
        <f t="shared" si="58"/>
        <v/>
      </c>
      <c r="H290" s="6" t="str">
        <f t="shared" si="59"/>
        <v/>
      </c>
      <c r="I290" s="14" t="str">
        <f>IF(OR($B290="P",$B290="",$B290="AC",$B290="NT",$B290="Pc",$B290="CT",$B289="NT"),"   ---",(IF(AND(OR($B288="NT",$B288=""),$B291="CT",NOT($B289="Ac"),NOT($B290="NMe")),10^(VLOOKUP($B290,B!$C$5:$H$36,2,FALSE)+VLOOKUP($B289,B!$C$5:$H$36,3,FALSE)+B!$E$33+B!$D$34),(IF(AND(OR($B288="NT",$B288=""),NOT($B289="Ac")),10^(VLOOKUP($B290,B!$C$5:$H$36,2,FALSE)+VLOOKUP($B289,B!$C$5:$H$36,3,FALSE)+B!$E$33),(IF(AND($B291="CT",NOT($B290="NMe")),10^(VLOOKUP($B290,B!$C$5:$H$36,2,FALSE)+VLOOKUP($B289,B!$C$5:$H$36,3,FALSE)+B!$D$34),10^(VLOOKUP($B290,B!$C$5:$H$36,2,FALSE)+VLOOKUP($B289,B!$C$5:$H$36,3,FALSE)))))))))</f>
        <v xml:space="preserve">   ---</v>
      </c>
      <c r="J290" s="14" t="str">
        <f>IF(OR($B290="P",$B290="",$B290="AC",$B290="NT",$B290="Pc",$B290="CT",$B289="NT"),"   ---",(IF(AND(OR($B288="NT",$B288=""),$B291="CT",NOT($B289="Ac"),NOT($B290="NMe")),10^(VLOOKUP($B290,B!$C$5:$H$36,5,FALSE)+VLOOKUP($B289,B!$C$5:$H$36,6,FALSE)+B!$H$33+B!$G$34),(IF(AND(OR($B288="NT",$B288=""),NOT($B289="Ac")),10^(VLOOKUP($B290,B!$C$5:$H$36,5,FALSE)+VLOOKUP($B289,B!$C$5:$H$36,6,FALSE)+B!$H$33),(IF(AND($B291="CT",NOT($B290="NMe")),10^(VLOOKUP($B290,B!$C$5:$H$36,5,FALSE)+VLOOKUP($B289,B!$C$5:$H$36,6,FALSE)+B!$G$34),10^(VLOOKUP($B290,B!$C$5:$H$36,5,FALSE)+VLOOKUP($B289,B!$C$5:$H$36,6,FALSE)))))))))</f>
        <v xml:space="preserve">   ---</v>
      </c>
      <c r="K290" s="5" t="str">
        <f t="shared" si="61"/>
        <v/>
      </c>
      <c r="L290" s="5" t="str">
        <f t="shared" si="54"/>
        <v/>
      </c>
      <c r="M290" s="5" t="str">
        <f t="shared" si="62"/>
        <v/>
      </c>
    </row>
    <row r="291" spans="1:13" x14ac:dyDescent="0.25">
      <c r="A291" s="4">
        <f t="shared" si="60"/>
        <v>279</v>
      </c>
      <c r="B291" s="1"/>
      <c r="C291" s="7"/>
      <c r="D291" s="8" t="str">
        <f t="shared" si="55"/>
        <v/>
      </c>
      <c r="E291" s="6" t="str">
        <f t="shared" si="56"/>
        <v xml:space="preserve">   ---</v>
      </c>
      <c r="F291" s="6" t="str">
        <f t="shared" si="57"/>
        <v xml:space="preserve">   ---</v>
      </c>
      <c r="G291" s="5" t="str">
        <f t="shared" si="58"/>
        <v/>
      </c>
      <c r="H291" s="6" t="str">
        <f t="shared" si="59"/>
        <v/>
      </c>
      <c r="I291" s="14" t="str">
        <f>IF(OR($B291="P",$B291="",$B291="AC",$B291="NT",$B291="Pc",$B291="CT",$B290="NT"),"   ---",(IF(AND(OR($B289="NT",$B289=""),$B292="CT",NOT($B290="Ac"),NOT($B291="NMe")),10^(VLOOKUP($B291,B!$C$5:$H$36,2,FALSE)+VLOOKUP($B290,B!$C$5:$H$36,3,FALSE)+B!$E$33+B!$D$34),(IF(AND(OR($B289="NT",$B289=""),NOT($B290="Ac")),10^(VLOOKUP($B291,B!$C$5:$H$36,2,FALSE)+VLOOKUP($B290,B!$C$5:$H$36,3,FALSE)+B!$E$33),(IF(AND($B292="CT",NOT($B291="NMe")),10^(VLOOKUP($B291,B!$C$5:$H$36,2,FALSE)+VLOOKUP($B290,B!$C$5:$H$36,3,FALSE)+B!$D$34),10^(VLOOKUP($B291,B!$C$5:$H$36,2,FALSE)+VLOOKUP($B290,B!$C$5:$H$36,3,FALSE)))))))))</f>
        <v xml:space="preserve">   ---</v>
      </c>
      <c r="J291" s="14" t="str">
        <f>IF(OR($B291="P",$B291="",$B291="AC",$B291="NT",$B291="Pc",$B291="CT",$B290="NT"),"   ---",(IF(AND(OR($B289="NT",$B289=""),$B292="CT",NOT($B290="Ac"),NOT($B291="NMe")),10^(VLOOKUP($B291,B!$C$5:$H$36,5,FALSE)+VLOOKUP($B290,B!$C$5:$H$36,6,FALSE)+B!$H$33+B!$G$34),(IF(AND(OR($B289="NT",$B289=""),NOT($B290="Ac")),10^(VLOOKUP($B291,B!$C$5:$H$36,5,FALSE)+VLOOKUP($B290,B!$C$5:$H$36,6,FALSE)+B!$H$33),(IF(AND($B292="CT",NOT($B291="NMe")),10^(VLOOKUP($B291,B!$C$5:$H$36,5,FALSE)+VLOOKUP($B290,B!$C$5:$H$36,6,FALSE)+B!$G$34),10^(VLOOKUP($B291,B!$C$5:$H$36,5,FALSE)+VLOOKUP($B290,B!$C$5:$H$36,6,FALSE)))))))))</f>
        <v xml:space="preserve">   ---</v>
      </c>
      <c r="K291" s="5" t="str">
        <f t="shared" si="61"/>
        <v/>
      </c>
      <c r="L291" s="5" t="str">
        <f t="shared" ref="L291:L354" si="63">IF(OR($B291="",$B291="CT"),"",$J291*$Q$14*$H$3*Q$9)</f>
        <v/>
      </c>
      <c r="M291" s="5" t="str">
        <f t="shared" si="62"/>
        <v/>
      </c>
    </row>
    <row r="292" spans="1:13" x14ac:dyDescent="0.25">
      <c r="A292" s="4">
        <f t="shared" si="60"/>
        <v>280</v>
      </c>
      <c r="B292" s="1"/>
      <c r="C292" s="7"/>
      <c r="D292" s="8" t="str">
        <f t="shared" si="55"/>
        <v/>
      </c>
      <c r="E292" s="6" t="str">
        <f t="shared" si="56"/>
        <v xml:space="preserve">   ---</v>
      </c>
      <c r="F292" s="6" t="str">
        <f t="shared" si="57"/>
        <v xml:space="preserve">   ---</v>
      </c>
      <c r="G292" s="5" t="str">
        <f t="shared" si="58"/>
        <v/>
      </c>
      <c r="H292" s="6" t="str">
        <f t="shared" si="59"/>
        <v/>
      </c>
      <c r="I292" s="14" t="str">
        <f>IF(OR($B292="P",$B292="",$B292="AC",$B292="NT",$B292="Pc",$B292="CT",$B291="NT"),"   ---",(IF(AND(OR($B290="NT",$B290=""),$B293="CT",NOT($B291="Ac"),NOT($B292="NMe")),10^(VLOOKUP($B292,B!$C$5:$H$36,2,FALSE)+VLOOKUP($B291,B!$C$5:$H$36,3,FALSE)+B!$E$33+B!$D$34),(IF(AND(OR($B290="NT",$B290=""),NOT($B291="Ac")),10^(VLOOKUP($B292,B!$C$5:$H$36,2,FALSE)+VLOOKUP($B291,B!$C$5:$H$36,3,FALSE)+B!$E$33),(IF(AND($B293="CT",NOT($B292="NMe")),10^(VLOOKUP($B292,B!$C$5:$H$36,2,FALSE)+VLOOKUP($B291,B!$C$5:$H$36,3,FALSE)+B!$D$34),10^(VLOOKUP($B292,B!$C$5:$H$36,2,FALSE)+VLOOKUP($B291,B!$C$5:$H$36,3,FALSE)))))))))</f>
        <v xml:space="preserve">   ---</v>
      </c>
      <c r="J292" s="14" t="str">
        <f>IF(OR($B292="P",$B292="",$B292="AC",$B292="NT",$B292="Pc",$B292="CT",$B291="NT"),"   ---",(IF(AND(OR($B290="NT",$B290=""),$B293="CT",NOT($B291="Ac"),NOT($B292="NMe")),10^(VLOOKUP($B292,B!$C$5:$H$36,5,FALSE)+VLOOKUP($B291,B!$C$5:$H$36,6,FALSE)+B!$H$33+B!$G$34),(IF(AND(OR($B290="NT",$B290=""),NOT($B291="Ac")),10^(VLOOKUP($B292,B!$C$5:$H$36,5,FALSE)+VLOOKUP($B291,B!$C$5:$H$36,6,FALSE)+B!$H$33),(IF(AND($B293="CT",NOT($B292="NMe")),10^(VLOOKUP($B292,B!$C$5:$H$36,5,FALSE)+VLOOKUP($B291,B!$C$5:$H$36,6,FALSE)+B!$G$34),10^(VLOOKUP($B292,B!$C$5:$H$36,5,FALSE)+VLOOKUP($B291,B!$C$5:$H$36,6,FALSE)))))))))</f>
        <v xml:space="preserve">   ---</v>
      </c>
      <c r="K292" s="5" t="str">
        <f t="shared" si="61"/>
        <v/>
      </c>
      <c r="L292" s="5" t="str">
        <f t="shared" si="63"/>
        <v/>
      </c>
      <c r="M292" s="5" t="str">
        <f t="shared" si="62"/>
        <v/>
      </c>
    </row>
    <row r="293" spans="1:13" x14ac:dyDescent="0.25">
      <c r="A293" s="4">
        <f t="shared" si="60"/>
        <v>281</v>
      </c>
      <c r="B293" s="1"/>
      <c r="C293" s="7"/>
      <c r="D293" s="8" t="str">
        <f t="shared" si="55"/>
        <v/>
      </c>
      <c r="E293" s="6" t="str">
        <f t="shared" si="56"/>
        <v xml:space="preserve">   ---</v>
      </c>
      <c r="F293" s="6" t="str">
        <f t="shared" si="57"/>
        <v xml:space="preserve">   ---</v>
      </c>
      <c r="G293" s="5" t="str">
        <f t="shared" si="58"/>
        <v/>
      </c>
      <c r="H293" s="6" t="str">
        <f t="shared" si="59"/>
        <v/>
      </c>
      <c r="I293" s="14" t="str">
        <f>IF(OR($B293="P",$B293="",$B293="AC",$B293="NT",$B293="Pc",$B293="CT",$B292="NT"),"   ---",(IF(AND(OR($B291="NT",$B291=""),$B294="CT",NOT($B292="Ac"),NOT($B293="NMe")),10^(VLOOKUP($B293,B!$C$5:$H$36,2,FALSE)+VLOOKUP($B292,B!$C$5:$H$36,3,FALSE)+B!$E$33+B!$D$34),(IF(AND(OR($B291="NT",$B291=""),NOT($B292="Ac")),10^(VLOOKUP($B293,B!$C$5:$H$36,2,FALSE)+VLOOKUP($B292,B!$C$5:$H$36,3,FALSE)+B!$E$33),(IF(AND($B294="CT",NOT($B293="NMe")),10^(VLOOKUP($B293,B!$C$5:$H$36,2,FALSE)+VLOOKUP($B292,B!$C$5:$H$36,3,FALSE)+B!$D$34),10^(VLOOKUP($B293,B!$C$5:$H$36,2,FALSE)+VLOOKUP($B292,B!$C$5:$H$36,3,FALSE)))))))))</f>
        <v xml:space="preserve">   ---</v>
      </c>
      <c r="J293" s="14" t="str">
        <f>IF(OR($B293="P",$B293="",$B293="AC",$B293="NT",$B293="Pc",$B293="CT",$B292="NT"),"   ---",(IF(AND(OR($B291="NT",$B291=""),$B294="CT",NOT($B292="Ac"),NOT($B293="NMe")),10^(VLOOKUP($B293,B!$C$5:$H$36,5,FALSE)+VLOOKUP($B292,B!$C$5:$H$36,6,FALSE)+B!$H$33+B!$G$34),(IF(AND(OR($B291="NT",$B291=""),NOT($B292="Ac")),10^(VLOOKUP($B293,B!$C$5:$H$36,5,FALSE)+VLOOKUP($B292,B!$C$5:$H$36,6,FALSE)+B!$H$33),(IF(AND($B294="CT",NOT($B293="NMe")),10^(VLOOKUP($B293,B!$C$5:$H$36,5,FALSE)+VLOOKUP($B292,B!$C$5:$H$36,6,FALSE)+B!$G$34),10^(VLOOKUP($B293,B!$C$5:$H$36,5,FALSE)+VLOOKUP($B292,B!$C$5:$H$36,6,FALSE)))))))))</f>
        <v xml:space="preserve">   ---</v>
      </c>
      <c r="K293" s="5" t="str">
        <f t="shared" si="61"/>
        <v/>
      </c>
      <c r="L293" s="5" t="str">
        <f t="shared" si="63"/>
        <v/>
      </c>
      <c r="M293" s="5" t="str">
        <f t="shared" si="62"/>
        <v/>
      </c>
    </row>
    <row r="294" spans="1:13" x14ac:dyDescent="0.25">
      <c r="A294" s="4">
        <f t="shared" si="60"/>
        <v>282</v>
      </c>
      <c r="B294" s="1"/>
      <c r="C294" s="7"/>
      <c r="D294" s="8" t="str">
        <f t="shared" si="55"/>
        <v/>
      </c>
      <c r="E294" s="6" t="str">
        <f t="shared" si="56"/>
        <v xml:space="preserve">   ---</v>
      </c>
      <c r="F294" s="6" t="str">
        <f t="shared" si="57"/>
        <v xml:space="preserve">   ---</v>
      </c>
      <c r="G294" s="5" t="str">
        <f t="shared" si="58"/>
        <v/>
      </c>
      <c r="H294" s="6" t="str">
        <f t="shared" si="59"/>
        <v/>
      </c>
      <c r="I294" s="14" t="str">
        <f>IF(OR($B294="P",$B294="",$B294="AC",$B294="NT",$B294="Pc",$B294="CT",$B293="NT"),"   ---",(IF(AND(OR($B292="NT",$B292=""),$B295="CT",NOT($B293="Ac"),NOT($B294="NMe")),10^(VLOOKUP($B294,B!$C$5:$H$36,2,FALSE)+VLOOKUP($B293,B!$C$5:$H$36,3,FALSE)+B!$E$33+B!$D$34),(IF(AND(OR($B292="NT",$B292=""),NOT($B293="Ac")),10^(VLOOKUP($B294,B!$C$5:$H$36,2,FALSE)+VLOOKUP($B293,B!$C$5:$H$36,3,FALSE)+B!$E$33),(IF(AND($B295="CT",NOT($B294="NMe")),10^(VLOOKUP($B294,B!$C$5:$H$36,2,FALSE)+VLOOKUP($B293,B!$C$5:$H$36,3,FALSE)+B!$D$34),10^(VLOOKUP($B294,B!$C$5:$H$36,2,FALSE)+VLOOKUP($B293,B!$C$5:$H$36,3,FALSE)))))))))</f>
        <v xml:space="preserve">   ---</v>
      </c>
      <c r="J294" s="14" t="str">
        <f>IF(OR($B294="P",$B294="",$B294="AC",$B294="NT",$B294="Pc",$B294="CT",$B293="NT"),"   ---",(IF(AND(OR($B292="NT",$B292=""),$B295="CT",NOT($B293="Ac"),NOT($B294="NMe")),10^(VLOOKUP($B294,B!$C$5:$H$36,5,FALSE)+VLOOKUP($B293,B!$C$5:$H$36,6,FALSE)+B!$H$33+B!$G$34),(IF(AND(OR($B292="NT",$B292=""),NOT($B293="Ac")),10^(VLOOKUP($B294,B!$C$5:$H$36,5,FALSE)+VLOOKUP($B293,B!$C$5:$H$36,6,FALSE)+B!$H$33),(IF(AND($B295="CT",NOT($B294="NMe")),10^(VLOOKUP($B294,B!$C$5:$H$36,5,FALSE)+VLOOKUP($B293,B!$C$5:$H$36,6,FALSE)+B!$G$34),10^(VLOOKUP($B294,B!$C$5:$H$36,5,FALSE)+VLOOKUP($B293,B!$C$5:$H$36,6,FALSE)))))))))</f>
        <v xml:space="preserve">   ---</v>
      </c>
      <c r="K294" s="5" t="str">
        <f t="shared" si="61"/>
        <v/>
      </c>
      <c r="L294" s="5" t="str">
        <f t="shared" si="63"/>
        <v/>
      </c>
      <c r="M294" s="5" t="str">
        <f t="shared" si="62"/>
        <v/>
      </c>
    </row>
    <row r="295" spans="1:13" x14ac:dyDescent="0.25">
      <c r="A295" s="4">
        <f t="shared" si="60"/>
        <v>283</v>
      </c>
      <c r="B295" s="1"/>
      <c r="C295" s="7"/>
      <c r="D295" s="8" t="str">
        <f t="shared" si="55"/>
        <v/>
      </c>
      <c r="E295" s="6" t="str">
        <f t="shared" si="56"/>
        <v xml:space="preserve">   ---</v>
      </c>
      <c r="F295" s="6" t="str">
        <f t="shared" si="57"/>
        <v xml:space="preserve">   ---</v>
      </c>
      <c r="G295" s="5" t="str">
        <f t="shared" si="58"/>
        <v/>
      </c>
      <c r="H295" s="6" t="str">
        <f t="shared" si="59"/>
        <v/>
      </c>
      <c r="I295" s="14" t="str">
        <f>IF(OR($B295="P",$B295="",$B295="AC",$B295="NT",$B295="Pc",$B295="CT",$B294="NT"),"   ---",(IF(AND(OR($B293="NT",$B293=""),$B296="CT",NOT($B294="Ac"),NOT($B295="NMe")),10^(VLOOKUP($B295,B!$C$5:$H$36,2,FALSE)+VLOOKUP($B294,B!$C$5:$H$36,3,FALSE)+B!$E$33+B!$D$34),(IF(AND(OR($B293="NT",$B293=""),NOT($B294="Ac")),10^(VLOOKUP($B295,B!$C$5:$H$36,2,FALSE)+VLOOKUP($B294,B!$C$5:$H$36,3,FALSE)+B!$E$33),(IF(AND($B296="CT",NOT($B295="NMe")),10^(VLOOKUP($B295,B!$C$5:$H$36,2,FALSE)+VLOOKUP($B294,B!$C$5:$H$36,3,FALSE)+B!$D$34),10^(VLOOKUP($B295,B!$C$5:$H$36,2,FALSE)+VLOOKUP($B294,B!$C$5:$H$36,3,FALSE)))))))))</f>
        <v xml:space="preserve">   ---</v>
      </c>
      <c r="J295" s="14" t="str">
        <f>IF(OR($B295="P",$B295="",$B295="AC",$B295="NT",$B295="Pc",$B295="CT",$B294="NT"),"   ---",(IF(AND(OR($B293="NT",$B293=""),$B296="CT",NOT($B294="Ac"),NOT($B295="NMe")),10^(VLOOKUP($B295,B!$C$5:$H$36,5,FALSE)+VLOOKUP($B294,B!$C$5:$H$36,6,FALSE)+B!$H$33+B!$G$34),(IF(AND(OR($B293="NT",$B293=""),NOT($B294="Ac")),10^(VLOOKUP($B295,B!$C$5:$H$36,5,FALSE)+VLOOKUP($B294,B!$C$5:$H$36,6,FALSE)+B!$H$33),(IF(AND($B296="CT",NOT($B295="NMe")),10^(VLOOKUP($B295,B!$C$5:$H$36,5,FALSE)+VLOOKUP($B294,B!$C$5:$H$36,6,FALSE)+B!$G$34),10^(VLOOKUP($B295,B!$C$5:$H$36,5,FALSE)+VLOOKUP($B294,B!$C$5:$H$36,6,FALSE)))))))))</f>
        <v xml:space="preserve">   ---</v>
      </c>
      <c r="K295" s="5" t="str">
        <f t="shared" si="61"/>
        <v/>
      </c>
      <c r="L295" s="5" t="str">
        <f t="shared" si="63"/>
        <v/>
      </c>
      <c r="M295" s="5" t="str">
        <f t="shared" si="62"/>
        <v/>
      </c>
    </row>
    <row r="296" spans="1:13" x14ac:dyDescent="0.25">
      <c r="A296" s="4">
        <f t="shared" si="60"/>
        <v>284</v>
      </c>
      <c r="B296" s="1"/>
      <c r="C296" s="7"/>
      <c r="D296" s="8" t="str">
        <f t="shared" si="55"/>
        <v/>
      </c>
      <c r="E296" s="6" t="str">
        <f t="shared" si="56"/>
        <v xml:space="preserve">   ---</v>
      </c>
      <c r="F296" s="6" t="str">
        <f t="shared" si="57"/>
        <v xml:space="preserve">   ---</v>
      </c>
      <c r="G296" s="5" t="str">
        <f t="shared" si="58"/>
        <v/>
      </c>
      <c r="H296" s="6" t="str">
        <f t="shared" si="59"/>
        <v/>
      </c>
      <c r="I296" s="14" t="str">
        <f>IF(OR($B296="P",$B296="",$B296="AC",$B296="NT",$B296="Pc",$B296="CT",$B295="NT"),"   ---",(IF(AND(OR($B294="NT",$B294=""),$B297="CT",NOT($B295="Ac"),NOT($B296="NMe")),10^(VLOOKUP($B296,B!$C$5:$H$36,2,FALSE)+VLOOKUP($B295,B!$C$5:$H$36,3,FALSE)+B!$E$33+B!$D$34),(IF(AND(OR($B294="NT",$B294=""),NOT($B295="Ac")),10^(VLOOKUP($B296,B!$C$5:$H$36,2,FALSE)+VLOOKUP($B295,B!$C$5:$H$36,3,FALSE)+B!$E$33),(IF(AND($B297="CT",NOT($B296="NMe")),10^(VLOOKUP($B296,B!$C$5:$H$36,2,FALSE)+VLOOKUP($B295,B!$C$5:$H$36,3,FALSE)+B!$D$34),10^(VLOOKUP($B296,B!$C$5:$H$36,2,FALSE)+VLOOKUP($B295,B!$C$5:$H$36,3,FALSE)))))))))</f>
        <v xml:space="preserve">   ---</v>
      </c>
      <c r="J296" s="14" t="str">
        <f>IF(OR($B296="P",$B296="",$B296="AC",$B296="NT",$B296="Pc",$B296="CT",$B295="NT"),"   ---",(IF(AND(OR($B294="NT",$B294=""),$B297="CT",NOT($B295="Ac"),NOT($B296="NMe")),10^(VLOOKUP($B296,B!$C$5:$H$36,5,FALSE)+VLOOKUP($B295,B!$C$5:$H$36,6,FALSE)+B!$H$33+B!$G$34),(IF(AND(OR($B294="NT",$B294=""),NOT($B295="Ac")),10^(VLOOKUP($B296,B!$C$5:$H$36,5,FALSE)+VLOOKUP($B295,B!$C$5:$H$36,6,FALSE)+B!$H$33),(IF(AND($B297="CT",NOT($B296="NMe")),10^(VLOOKUP($B296,B!$C$5:$H$36,5,FALSE)+VLOOKUP($B295,B!$C$5:$H$36,6,FALSE)+B!$G$34),10^(VLOOKUP($B296,B!$C$5:$H$36,5,FALSE)+VLOOKUP($B295,B!$C$5:$H$36,6,FALSE)))))))))</f>
        <v xml:space="preserve">   ---</v>
      </c>
      <c r="K296" s="5" t="str">
        <f t="shared" si="61"/>
        <v/>
      </c>
      <c r="L296" s="5" t="str">
        <f t="shared" si="63"/>
        <v/>
      </c>
      <c r="M296" s="5" t="str">
        <f t="shared" si="62"/>
        <v/>
      </c>
    </row>
    <row r="297" spans="1:13" x14ac:dyDescent="0.25">
      <c r="A297" s="4">
        <f t="shared" si="60"/>
        <v>285</v>
      </c>
      <c r="B297" s="1"/>
      <c r="C297" s="7"/>
      <c r="D297" s="8" t="str">
        <f t="shared" si="55"/>
        <v/>
      </c>
      <c r="E297" s="6" t="str">
        <f t="shared" si="56"/>
        <v xml:space="preserve">   ---</v>
      </c>
      <c r="F297" s="6" t="str">
        <f t="shared" si="57"/>
        <v xml:space="preserve">   ---</v>
      </c>
      <c r="G297" s="5" t="str">
        <f t="shared" si="58"/>
        <v/>
      </c>
      <c r="H297" s="6" t="str">
        <f t="shared" si="59"/>
        <v/>
      </c>
      <c r="I297" s="14" t="str">
        <f>IF(OR($B297="P",$B297="",$B297="AC",$B297="NT",$B297="Pc",$B297="CT",$B296="NT"),"   ---",(IF(AND(OR($B295="NT",$B295=""),$B298="CT",NOT($B296="Ac"),NOT($B297="NMe")),10^(VLOOKUP($B297,B!$C$5:$H$36,2,FALSE)+VLOOKUP($B296,B!$C$5:$H$36,3,FALSE)+B!$E$33+B!$D$34),(IF(AND(OR($B295="NT",$B295=""),NOT($B296="Ac")),10^(VLOOKUP($B297,B!$C$5:$H$36,2,FALSE)+VLOOKUP($B296,B!$C$5:$H$36,3,FALSE)+B!$E$33),(IF(AND($B298="CT",NOT($B297="NMe")),10^(VLOOKUP($B297,B!$C$5:$H$36,2,FALSE)+VLOOKUP($B296,B!$C$5:$H$36,3,FALSE)+B!$D$34),10^(VLOOKUP($B297,B!$C$5:$H$36,2,FALSE)+VLOOKUP($B296,B!$C$5:$H$36,3,FALSE)))))))))</f>
        <v xml:space="preserve">   ---</v>
      </c>
      <c r="J297" s="14" t="str">
        <f>IF(OR($B297="P",$B297="",$B297="AC",$B297="NT",$B297="Pc",$B297="CT",$B296="NT"),"   ---",(IF(AND(OR($B295="NT",$B295=""),$B298="CT",NOT($B296="Ac"),NOT($B297="NMe")),10^(VLOOKUP($B297,B!$C$5:$H$36,5,FALSE)+VLOOKUP($B296,B!$C$5:$H$36,6,FALSE)+B!$H$33+B!$G$34),(IF(AND(OR($B295="NT",$B295=""),NOT($B296="Ac")),10^(VLOOKUP($B297,B!$C$5:$H$36,5,FALSE)+VLOOKUP($B296,B!$C$5:$H$36,6,FALSE)+B!$H$33),(IF(AND($B298="CT",NOT($B297="NMe")),10^(VLOOKUP($B297,B!$C$5:$H$36,5,FALSE)+VLOOKUP($B296,B!$C$5:$H$36,6,FALSE)+B!$G$34),10^(VLOOKUP($B297,B!$C$5:$H$36,5,FALSE)+VLOOKUP($B296,B!$C$5:$H$36,6,FALSE)))))))))</f>
        <v xml:space="preserve">   ---</v>
      </c>
      <c r="K297" s="5" t="str">
        <f t="shared" si="61"/>
        <v/>
      </c>
      <c r="L297" s="5" t="str">
        <f t="shared" si="63"/>
        <v/>
      </c>
      <c r="M297" s="5" t="str">
        <f t="shared" si="62"/>
        <v/>
      </c>
    </row>
    <row r="298" spans="1:13" x14ac:dyDescent="0.25">
      <c r="A298" s="4">
        <f t="shared" si="60"/>
        <v>286</v>
      </c>
      <c r="B298" s="1"/>
      <c r="C298" s="7"/>
      <c r="D298" s="8" t="str">
        <f t="shared" si="55"/>
        <v/>
      </c>
      <c r="E298" s="6" t="str">
        <f t="shared" si="56"/>
        <v xml:space="preserve">   ---</v>
      </c>
      <c r="F298" s="6" t="str">
        <f t="shared" si="57"/>
        <v xml:space="preserve">   ---</v>
      </c>
      <c r="G298" s="5" t="str">
        <f t="shared" si="58"/>
        <v/>
      </c>
      <c r="H298" s="6" t="str">
        <f t="shared" si="59"/>
        <v/>
      </c>
      <c r="I298" s="14" t="str">
        <f>IF(OR($B298="P",$B298="",$B298="AC",$B298="NT",$B298="Pc",$B298="CT",$B297="NT"),"   ---",(IF(AND(OR($B296="NT",$B296=""),$B299="CT",NOT($B297="Ac"),NOT($B298="NMe")),10^(VLOOKUP($B298,B!$C$5:$H$36,2,FALSE)+VLOOKUP($B297,B!$C$5:$H$36,3,FALSE)+B!$E$33+B!$D$34),(IF(AND(OR($B296="NT",$B296=""),NOT($B297="Ac")),10^(VLOOKUP($B298,B!$C$5:$H$36,2,FALSE)+VLOOKUP($B297,B!$C$5:$H$36,3,FALSE)+B!$E$33),(IF(AND($B299="CT",NOT($B298="NMe")),10^(VLOOKUP($B298,B!$C$5:$H$36,2,FALSE)+VLOOKUP($B297,B!$C$5:$H$36,3,FALSE)+B!$D$34),10^(VLOOKUP($B298,B!$C$5:$H$36,2,FALSE)+VLOOKUP($B297,B!$C$5:$H$36,3,FALSE)))))))))</f>
        <v xml:space="preserve">   ---</v>
      </c>
      <c r="J298" s="14" t="str">
        <f>IF(OR($B298="P",$B298="",$B298="AC",$B298="NT",$B298="Pc",$B298="CT",$B297="NT"),"   ---",(IF(AND(OR($B296="NT",$B296=""),$B299="CT",NOT($B297="Ac"),NOT($B298="NMe")),10^(VLOOKUP($B298,B!$C$5:$H$36,5,FALSE)+VLOOKUP($B297,B!$C$5:$H$36,6,FALSE)+B!$H$33+B!$G$34),(IF(AND(OR($B296="NT",$B296=""),NOT($B297="Ac")),10^(VLOOKUP($B298,B!$C$5:$H$36,5,FALSE)+VLOOKUP($B297,B!$C$5:$H$36,6,FALSE)+B!$H$33),(IF(AND($B299="CT",NOT($B298="NMe")),10^(VLOOKUP($B298,B!$C$5:$H$36,5,FALSE)+VLOOKUP($B297,B!$C$5:$H$36,6,FALSE)+B!$G$34),10^(VLOOKUP($B298,B!$C$5:$H$36,5,FALSE)+VLOOKUP($B297,B!$C$5:$H$36,6,FALSE)))))))))</f>
        <v xml:space="preserve">   ---</v>
      </c>
      <c r="K298" s="5" t="str">
        <f t="shared" si="61"/>
        <v/>
      </c>
      <c r="L298" s="5" t="str">
        <f t="shared" si="63"/>
        <v/>
      </c>
      <c r="M298" s="5" t="str">
        <f t="shared" si="62"/>
        <v/>
      </c>
    </row>
    <row r="299" spans="1:13" x14ac:dyDescent="0.25">
      <c r="A299" s="4">
        <f t="shared" si="60"/>
        <v>287</v>
      </c>
      <c r="B299" s="1"/>
      <c r="C299" s="7"/>
      <c r="D299" s="8" t="str">
        <f t="shared" si="55"/>
        <v/>
      </c>
      <c r="E299" s="6" t="str">
        <f t="shared" si="56"/>
        <v xml:space="preserve">   ---</v>
      </c>
      <c r="F299" s="6" t="str">
        <f t="shared" si="57"/>
        <v xml:space="preserve">   ---</v>
      </c>
      <c r="G299" s="5" t="str">
        <f t="shared" si="58"/>
        <v/>
      </c>
      <c r="H299" s="6" t="str">
        <f t="shared" si="59"/>
        <v/>
      </c>
      <c r="I299" s="14" t="str">
        <f>IF(OR($B299="P",$B299="",$B299="AC",$B299="NT",$B299="Pc",$B299="CT",$B298="NT"),"   ---",(IF(AND(OR($B297="NT",$B297=""),$B300="CT",NOT($B298="Ac"),NOT($B299="NMe")),10^(VLOOKUP($B299,B!$C$5:$H$36,2,FALSE)+VLOOKUP($B298,B!$C$5:$H$36,3,FALSE)+B!$E$33+B!$D$34),(IF(AND(OR($B297="NT",$B297=""),NOT($B298="Ac")),10^(VLOOKUP($B299,B!$C$5:$H$36,2,FALSE)+VLOOKUP($B298,B!$C$5:$H$36,3,FALSE)+B!$E$33),(IF(AND($B300="CT",NOT($B299="NMe")),10^(VLOOKUP($B299,B!$C$5:$H$36,2,FALSE)+VLOOKUP($B298,B!$C$5:$H$36,3,FALSE)+B!$D$34),10^(VLOOKUP($B299,B!$C$5:$H$36,2,FALSE)+VLOOKUP($B298,B!$C$5:$H$36,3,FALSE)))))))))</f>
        <v xml:space="preserve">   ---</v>
      </c>
      <c r="J299" s="14" t="str">
        <f>IF(OR($B299="P",$B299="",$B299="AC",$B299="NT",$B299="Pc",$B299="CT",$B298="NT"),"   ---",(IF(AND(OR($B297="NT",$B297=""),$B300="CT",NOT($B298="Ac"),NOT($B299="NMe")),10^(VLOOKUP($B299,B!$C$5:$H$36,5,FALSE)+VLOOKUP($B298,B!$C$5:$H$36,6,FALSE)+B!$H$33+B!$G$34),(IF(AND(OR($B297="NT",$B297=""),NOT($B298="Ac")),10^(VLOOKUP($B299,B!$C$5:$H$36,5,FALSE)+VLOOKUP($B298,B!$C$5:$H$36,6,FALSE)+B!$H$33),(IF(AND($B300="CT",NOT($B299="NMe")),10^(VLOOKUP($B299,B!$C$5:$H$36,5,FALSE)+VLOOKUP($B298,B!$C$5:$H$36,6,FALSE)+B!$G$34),10^(VLOOKUP($B299,B!$C$5:$H$36,5,FALSE)+VLOOKUP($B298,B!$C$5:$H$36,6,FALSE)))))))))</f>
        <v xml:space="preserve">   ---</v>
      </c>
      <c r="K299" s="5" t="str">
        <f t="shared" si="61"/>
        <v/>
      </c>
      <c r="L299" s="5" t="str">
        <f t="shared" si="63"/>
        <v/>
      </c>
      <c r="M299" s="5" t="str">
        <f t="shared" si="62"/>
        <v/>
      </c>
    </row>
    <row r="300" spans="1:13" x14ac:dyDescent="0.25">
      <c r="A300" s="4">
        <f t="shared" si="60"/>
        <v>288</v>
      </c>
      <c r="B300" s="1"/>
      <c r="C300" s="7"/>
      <c r="D300" s="8" t="str">
        <f t="shared" si="55"/>
        <v/>
      </c>
      <c r="E300" s="6" t="str">
        <f t="shared" si="56"/>
        <v xml:space="preserve">   ---</v>
      </c>
      <c r="F300" s="6" t="str">
        <f t="shared" si="57"/>
        <v xml:space="preserve">   ---</v>
      </c>
      <c r="G300" s="5" t="str">
        <f t="shared" si="58"/>
        <v/>
      </c>
      <c r="H300" s="6" t="str">
        <f t="shared" si="59"/>
        <v/>
      </c>
      <c r="I300" s="14" t="str">
        <f>IF(OR($B300="P",$B300="",$B300="AC",$B300="NT",$B300="Pc",$B300="CT",$B299="NT"),"   ---",(IF(AND(OR($B298="NT",$B298=""),$B301="CT",NOT($B299="Ac"),NOT($B300="NMe")),10^(VLOOKUP($B300,B!$C$5:$H$36,2,FALSE)+VLOOKUP($B299,B!$C$5:$H$36,3,FALSE)+B!$E$33+B!$D$34),(IF(AND(OR($B298="NT",$B298=""),NOT($B299="Ac")),10^(VLOOKUP($B300,B!$C$5:$H$36,2,FALSE)+VLOOKUP($B299,B!$C$5:$H$36,3,FALSE)+B!$E$33),(IF(AND($B301="CT",NOT($B300="NMe")),10^(VLOOKUP($B300,B!$C$5:$H$36,2,FALSE)+VLOOKUP($B299,B!$C$5:$H$36,3,FALSE)+B!$D$34),10^(VLOOKUP($B300,B!$C$5:$H$36,2,FALSE)+VLOOKUP($B299,B!$C$5:$H$36,3,FALSE)))))))))</f>
        <v xml:space="preserve">   ---</v>
      </c>
      <c r="J300" s="14" t="str">
        <f>IF(OR($B300="P",$B300="",$B300="AC",$B300="NT",$B300="Pc",$B300="CT",$B299="NT"),"   ---",(IF(AND(OR($B298="NT",$B298=""),$B301="CT",NOT($B299="Ac"),NOT($B300="NMe")),10^(VLOOKUP($B300,B!$C$5:$H$36,5,FALSE)+VLOOKUP($B299,B!$C$5:$H$36,6,FALSE)+B!$H$33+B!$G$34),(IF(AND(OR($B298="NT",$B298=""),NOT($B299="Ac")),10^(VLOOKUP($B300,B!$C$5:$H$36,5,FALSE)+VLOOKUP($B299,B!$C$5:$H$36,6,FALSE)+B!$H$33),(IF(AND($B301="CT",NOT($B300="NMe")),10^(VLOOKUP($B300,B!$C$5:$H$36,5,FALSE)+VLOOKUP($B299,B!$C$5:$H$36,6,FALSE)+B!$G$34),10^(VLOOKUP($B300,B!$C$5:$H$36,5,FALSE)+VLOOKUP($B299,B!$C$5:$H$36,6,FALSE)))))))))</f>
        <v xml:space="preserve">   ---</v>
      </c>
      <c r="K300" s="5" t="str">
        <f t="shared" si="61"/>
        <v/>
      </c>
      <c r="L300" s="5" t="str">
        <f t="shared" si="63"/>
        <v/>
      </c>
      <c r="M300" s="5" t="str">
        <f t="shared" si="62"/>
        <v/>
      </c>
    </row>
    <row r="301" spans="1:13" x14ac:dyDescent="0.25">
      <c r="A301" s="4">
        <f t="shared" si="60"/>
        <v>289</v>
      </c>
      <c r="B301" s="1"/>
      <c r="C301" s="7"/>
      <c r="D301" s="8" t="str">
        <f t="shared" si="55"/>
        <v/>
      </c>
      <c r="E301" s="6" t="str">
        <f t="shared" si="56"/>
        <v xml:space="preserve">   ---</v>
      </c>
      <c r="F301" s="6" t="str">
        <f t="shared" si="57"/>
        <v xml:space="preserve">   ---</v>
      </c>
      <c r="G301" s="5" t="str">
        <f t="shared" si="58"/>
        <v/>
      </c>
      <c r="H301" s="6" t="str">
        <f t="shared" si="59"/>
        <v/>
      </c>
      <c r="I301" s="14" t="str">
        <f>IF(OR($B301="P",$B301="",$B301="AC",$B301="NT",$B301="Pc",$B301="CT",$B300="NT"),"   ---",(IF(AND(OR($B299="NT",$B299=""),$B302="CT",NOT($B300="Ac"),NOT($B301="NMe")),10^(VLOOKUP($B301,B!$C$5:$H$36,2,FALSE)+VLOOKUP($B300,B!$C$5:$H$36,3,FALSE)+B!$E$33+B!$D$34),(IF(AND(OR($B299="NT",$B299=""),NOT($B300="Ac")),10^(VLOOKUP($B301,B!$C$5:$H$36,2,FALSE)+VLOOKUP($B300,B!$C$5:$H$36,3,FALSE)+B!$E$33),(IF(AND($B302="CT",NOT($B301="NMe")),10^(VLOOKUP($B301,B!$C$5:$H$36,2,FALSE)+VLOOKUP($B300,B!$C$5:$H$36,3,FALSE)+B!$D$34),10^(VLOOKUP($B301,B!$C$5:$H$36,2,FALSE)+VLOOKUP($B300,B!$C$5:$H$36,3,FALSE)))))))))</f>
        <v xml:space="preserve">   ---</v>
      </c>
      <c r="J301" s="14" t="str">
        <f>IF(OR($B301="P",$B301="",$B301="AC",$B301="NT",$B301="Pc",$B301="CT",$B300="NT"),"   ---",(IF(AND(OR($B299="NT",$B299=""),$B302="CT",NOT($B300="Ac"),NOT($B301="NMe")),10^(VLOOKUP($B301,B!$C$5:$H$36,5,FALSE)+VLOOKUP($B300,B!$C$5:$H$36,6,FALSE)+B!$H$33+B!$G$34),(IF(AND(OR($B299="NT",$B299=""),NOT($B300="Ac")),10^(VLOOKUP($B301,B!$C$5:$H$36,5,FALSE)+VLOOKUP($B300,B!$C$5:$H$36,6,FALSE)+B!$H$33),(IF(AND($B302="CT",NOT($B301="NMe")),10^(VLOOKUP($B301,B!$C$5:$H$36,5,FALSE)+VLOOKUP($B300,B!$C$5:$H$36,6,FALSE)+B!$G$34),10^(VLOOKUP($B301,B!$C$5:$H$36,5,FALSE)+VLOOKUP($B300,B!$C$5:$H$36,6,FALSE)))))))))</f>
        <v xml:space="preserve">   ---</v>
      </c>
      <c r="K301" s="5" t="str">
        <f t="shared" si="61"/>
        <v/>
      </c>
      <c r="L301" s="5" t="str">
        <f t="shared" si="63"/>
        <v/>
      </c>
      <c r="M301" s="5" t="str">
        <f t="shared" si="62"/>
        <v/>
      </c>
    </row>
    <row r="302" spans="1:13" x14ac:dyDescent="0.25">
      <c r="A302" s="4">
        <f t="shared" si="60"/>
        <v>290</v>
      </c>
      <c r="B302" s="1"/>
      <c r="C302" s="7"/>
      <c r="D302" s="8" t="str">
        <f t="shared" si="55"/>
        <v/>
      </c>
      <c r="E302" s="6" t="str">
        <f t="shared" si="56"/>
        <v xml:space="preserve">   ---</v>
      </c>
      <c r="F302" s="6" t="str">
        <f t="shared" si="57"/>
        <v xml:space="preserve">   ---</v>
      </c>
      <c r="G302" s="5" t="str">
        <f t="shared" si="58"/>
        <v/>
      </c>
      <c r="H302" s="6" t="str">
        <f t="shared" si="59"/>
        <v/>
      </c>
      <c r="I302" s="14" t="str">
        <f>IF(OR($B302="P",$B302="",$B302="AC",$B302="NT",$B302="Pc",$B302="CT",$B301="NT"),"   ---",(IF(AND(OR($B300="NT",$B300=""),$B303="CT",NOT($B301="Ac"),NOT($B302="NMe")),10^(VLOOKUP($B302,B!$C$5:$H$36,2,FALSE)+VLOOKUP($B301,B!$C$5:$H$36,3,FALSE)+B!$E$33+B!$D$34),(IF(AND(OR($B300="NT",$B300=""),NOT($B301="Ac")),10^(VLOOKUP($B302,B!$C$5:$H$36,2,FALSE)+VLOOKUP($B301,B!$C$5:$H$36,3,FALSE)+B!$E$33),(IF(AND($B303="CT",NOT($B302="NMe")),10^(VLOOKUP($B302,B!$C$5:$H$36,2,FALSE)+VLOOKUP($B301,B!$C$5:$H$36,3,FALSE)+B!$D$34),10^(VLOOKUP($B302,B!$C$5:$H$36,2,FALSE)+VLOOKUP($B301,B!$C$5:$H$36,3,FALSE)))))))))</f>
        <v xml:space="preserve">   ---</v>
      </c>
      <c r="J302" s="14" t="str">
        <f>IF(OR($B302="P",$B302="",$B302="AC",$B302="NT",$B302="Pc",$B302="CT",$B301="NT"),"   ---",(IF(AND(OR($B300="NT",$B300=""),$B303="CT",NOT($B301="Ac"),NOT($B302="NMe")),10^(VLOOKUP($B302,B!$C$5:$H$36,5,FALSE)+VLOOKUP($B301,B!$C$5:$H$36,6,FALSE)+B!$H$33+B!$G$34),(IF(AND(OR($B300="NT",$B300=""),NOT($B301="Ac")),10^(VLOOKUP($B302,B!$C$5:$H$36,5,FALSE)+VLOOKUP($B301,B!$C$5:$H$36,6,FALSE)+B!$H$33),(IF(AND($B303="CT",NOT($B302="NMe")),10^(VLOOKUP($B302,B!$C$5:$H$36,5,FALSE)+VLOOKUP($B301,B!$C$5:$H$36,6,FALSE)+B!$G$34),10^(VLOOKUP($B302,B!$C$5:$H$36,5,FALSE)+VLOOKUP($B301,B!$C$5:$H$36,6,FALSE)))))))))</f>
        <v xml:space="preserve">   ---</v>
      </c>
      <c r="K302" s="5" t="str">
        <f t="shared" si="61"/>
        <v/>
      </c>
      <c r="L302" s="5" t="str">
        <f t="shared" si="63"/>
        <v/>
      </c>
      <c r="M302" s="5" t="str">
        <f t="shared" si="62"/>
        <v/>
      </c>
    </row>
    <row r="303" spans="1:13" x14ac:dyDescent="0.25">
      <c r="A303" s="4">
        <f t="shared" si="60"/>
        <v>291</v>
      </c>
      <c r="B303" s="1"/>
      <c r="C303" s="7"/>
      <c r="D303" s="8" t="str">
        <f t="shared" si="55"/>
        <v/>
      </c>
      <c r="E303" s="6" t="str">
        <f t="shared" si="56"/>
        <v xml:space="preserve">   ---</v>
      </c>
      <c r="F303" s="6" t="str">
        <f t="shared" si="57"/>
        <v xml:space="preserve">   ---</v>
      </c>
      <c r="G303" s="5" t="str">
        <f t="shared" si="58"/>
        <v/>
      </c>
      <c r="H303" s="6" t="str">
        <f t="shared" si="59"/>
        <v/>
      </c>
      <c r="I303" s="14" t="str">
        <f>IF(OR($B303="P",$B303="",$B303="AC",$B303="NT",$B303="Pc",$B303="CT",$B302="NT"),"   ---",(IF(AND(OR($B301="NT",$B301=""),$B304="CT",NOT($B302="Ac"),NOT($B303="NMe")),10^(VLOOKUP($B303,B!$C$5:$H$36,2,FALSE)+VLOOKUP($B302,B!$C$5:$H$36,3,FALSE)+B!$E$33+B!$D$34),(IF(AND(OR($B301="NT",$B301=""),NOT($B302="Ac")),10^(VLOOKUP($B303,B!$C$5:$H$36,2,FALSE)+VLOOKUP($B302,B!$C$5:$H$36,3,FALSE)+B!$E$33),(IF(AND($B304="CT",NOT($B303="NMe")),10^(VLOOKUP($B303,B!$C$5:$H$36,2,FALSE)+VLOOKUP($B302,B!$C$5:$H$36,3,FALSE)+B!$D$34),10^(VLOOKUP($B303,B!$C$5:$H$36,2,FALSE)+VLOOKUP($B302,B!$C$5:$H$36,3,FALSE)))))))))</f>
        <v xml:space="preserve">   ---</v>
      </c>
      <c r="J303" s="14" t="str">
        <f>IF(OR($B303="P",$B303="",$B303="AC",$B303="NT",$B303="Pc",$B303="CT",$B302="NT"),"   ---",(IF(AND(OR($B301="NT",$B301=""),$B304="CT",NOT($B302="Ac"),NOT($B303="NMe")),10^(VLOOKUP($B303,B!$C$5:$H$36,5,FALSE)+VLOOKUP($B302,B!$C$5:$H$36,6,FALSE)+B!$H$33+B!$G$34),(IF(AND(OR($B301="NT",$B301=""),NOT($B302="Ac")),10^(VLOOKUP($B303,B!$C$5:$H$36,5,FALSE)+VLOOKUP($B302,B!$C$5:$H$36,6,FALSE)+B!$H$33),(IF(AND($B304="CT",NOT($B303="NMe")),10^(VLOOKUP($B303,B!$C$5:$H$36,5,FALSE)+VLOOKUP($B302,B!$C$5:$H$36,6,FALSE)+B!$G$34),10^(VLOOKUP($B303,B!$C$5:$H$36,5,FALSE)+VLOOKUP($B302,B!$C$5:$H$36,6,FALSE)))))))))</f>
        <v xml:space="preserve">   ---</v>
      </c>
      <c r="K303" s="5" t="str">
        <f t="shared" si="61"/>
        <v/>
      </c>
      <c r="L303" s="5" t="str">
        <f t="shared" si="63"/>
        <v/>
      </c>
      <c r="M303" s="5" t="str">
        <f t="shared" si="62"/>
        <v/>
      </c>
    </row>
    <row r="304" spans="1:13" x14ac:dyDescent="0.25">
      <c r="A304" s="4">
        <f t="shared" si="60"/>
        <v>292</v>
      </c>
      <c r="B304" s="1"/>
      <c r="C304" s="7"/>
      <c r="D304" s="8" t="str">
        <f t="shared" si="55"/>
        <v/>
      </c>
      <c r="E304" s="6" t="str">
        <f t="shared" si="56"/>
        <v xml:space="preserve">   ---</v>
      </c>
      <c r="F304" s="6" t="str">
        <f t="shared" si="57"/>
        <v xml:space="preserve">   ---</v>
      </c>
      <c r="G304" s="5" t="str">
        <f t="shared" si="58"/>
        <v/>
      </c>
      <c r="H304" s="6" t="str">
        <f t="shared" si="59"/>
        <v/>
      </c>
      <c r="I304" s="14" t="str">
        <f>IF(OR($B304="P",$B304="",$B304="AC",$B304="NT",$B304="Pc",$B304="CT",$B303="NT"),"   ---",(IF(AND(OR($B302="NT",$B302=""),$B305="CT",NOT($B303="Ac"),NOT($B304="NMe")),10^(VLOOKUP($B304,B!$C$5:$H$36,2,FALSE)+VLOOKUP($B303,B!$C$5:$H$36,3,FALSE)+B!$E$33+B!$D$34),(IF(AND(OR($B302="NT",$B302=""),NOT($B303="Ac")),10^(VLOOKUP($B304,B!$C$5:$H$36,2,FALSE)+VLOOKUP($B303,B!$C$5:$H$36,3,FALSE)+B!$E$33),(IF(AND($B305="CT",NOT($B304="NMe")),10^(VLOOKUP($B304,B!$C$5:$H$36,2,FALSE)+VLOOKUP($B303,B!$C$5:$H$36,3,FALSE)+B!$D$34),10^(VLOOKUP($B304,B!$C$5:$H$36,2,FALSE)+VLOOKUP($B303,B!$C$5:$H$36,3,FALSE)))))))))</f>
        <v xml:space="preserve">   ---</v>
      </c>
      <c r="J304" s="14" t="str">
        <f>IF(OR($B304="P",$B304="",$B304="AC",$B304="NT",$B304="Pc",$B304="CT",$B303="NT"),"   ---",(IF(AND(OR($B302="NT",$B302=""),$B305="CT",NOT($B303="Ac"),NOT($B304="NMe")),10^(VLOOKUP($B304,B!$C$5:$H$36,5,FALSE)+VLOOKUP($B303,B!$C$5:$H$36,6,FALSE)+B!$H$33+B!$G$34),(IF(AND(OR($B302="NT",$B302=""),NOT($B303="Ac")),10^(VLOOKUP($B304,B!$C$5:$H$36,5,FALSE)+VLOOKUP($B303,B!$C$5:$H$36,6,FALSE)+B!$H$33),(IF(AND($B305="CT",NOT($B304="NMe")),10^(VLOOKUP($B304,B!$C$5:$H$36,5,FALSE)+VLOOKUP($B303,B!$C$5:$H$36,6,FALSE)+B!$G$34),10^(VLOOKUP($B304,B!$C$5:$H$36,5,FALSE)+VLOOKUP($B303,B!$C$5:$H$36,6,FALSE)))))))))</f>
        <v xml:space="preserve">   ---</v>
      </c>
      <c r="K304" s="5" t="str">
        <f t="shared" si="61"/>
        <v/>
      </c>
      <c r="L304" s="5" t="str">
        <f t="shared" si="63"/>
        <v/>
      </c>
      <c r="M304" s="5" t="str">
        <f t="shared" si="62"/>
        <v/>
      </c>
    </row>
    <row r="305" spans="1:13" x14ac:dyDescent="0.25">
      <c r="A305" s="4">
        <f t="shared" si="60"/>
        <v>293</v>
      </c>
      <c r="B305" s="1"/>
      <c r="C305" s="7"/>
      <c r="D305" s="8" t="str">
        <f t="shared" si="55"/>
        <v/>
      </c>
      <c r="E305" s="6" t="str">
        <f t="shared" si="56"/>
        <v xml:space="preserve">   ---</v>
      </c>
      <c r="F305" s="6" t="str">
        <f t="shared" si="57"/>
        <v xml:space="preserve">   ---</v>
      </c>
      <c r="G305" s="5" t="str">
        <f t="shared" si="58"/>
        <v/>
      </c>
      <c r="H305" s="6" t="str">
        <f t="shared" si="59"/>
        <v/>
      </c>
      <c r="I305" s="14" t="str">
        <f>IF(OR($B305="P",$B305="",$B305="AC",$B305="NT",$B305="Pc",$B305="CT",$B304="NT"),"   ---",(IF(AND(OR($B303="NT",$B303=""),$B306="CT",NOT($B304="Ac"),NOT($B305="NMe")),10^(VLOOKUP($B305,B!$C$5:$H$36,2,FALSE)+VLOOKUP($B304,B!$C$5:$H$36,3,FALSE)+B!$E$33+B!$D$34),(IF(AND(OR($B303="NT",$B303=""),NOT($B304="Ac")),10^(VLOOKUP($B305,B!$C$5:$H$36,2,FALSE)+VLOOKUP($B304,B!$C$5:$H$36,3,FALSE)+B!$E$33),(IF(AND($B306="CT",NOT($B305="NMe")),10^(VLOOKUP($B305,B!$C$5:$H$36,2,FALSE)+VLOOKUP($B304,B!$C$5:$H$36,3,FALSE)+B!$D$34),10^(VLOOKUP($B305,B!$C$5:$H$36,2,FALSE)+VLOOKUP($B304,B!$C$5:$H$36,3,FALSE)))))))))</f>
        <v xml:space="preserve">   ---</v>
      </c>
      <c r="J305" s="14" t="str">
        <f>IF(OR($B305="P",$B305="",$B305="AC",$B305="NT",$B305="Pc",$B305="CT",$B304="NT"),"   ---",(IF(AND(OR($B303="NT",$B303=""),$B306="CT",NOT($B304="Ac"),NOT($B305="NMe")),10^(VLOOKUP($B305,B!$C$5:$H$36,5,FALSE)+VLOOKUP($B304,B!$C$5:$H$36,6,FALSE)+B!$H$33+B!$G$34),(IF(AND(OR($B303="NT",$B303=""),NOT($B304="Ac")),10^(VLOOKUP($B305,B!$C$5:$H$36,5,FALSE)+VLOOKUP($B304,B!$C$5:$H$36,6,FALSE)+B!$H$33),(IF(AND($B306="CT",NOT($B305="NMe")),10^(VLOOKUP($B305,B!$C$5:$H$36,5,FALSE)+VLOOKUP($B304,B!$C$5:$H$36,6,FALSE)+B!$G$34),10^(VLOOKUP($B305,B!$C$5:$H$36,5,FALSE)+VLOOKUP($B304,B!$C$5:$H$36,6,FALSE)))))))))</f>
        <v xml:space="preserve">   ---</v>
      </c>
      <c r="K305" s="5" t="str">
        <f t="shared" si="61"/>
        <v/>
      </c>
      <c r="L305" s="5" t="str">
        <f t="shared" si="63"/>
        <v/>
      </c>
      <c r="M305" s="5" t="str">
        <f t="shared" si="62"/>
        <v/>
      </c>
    </row>
    <row r="306" spans="1:13" x14ac:dyDescent="0.25">
      <c r="A306" s="4">
        <f t="shared" si="60"/>
        <v>294</v>
      </c>
      <c r="B306" s="1"/>
      <c r="C306" s="7"/>
      <c r="D306" s="8" t="str">
        <f t="shared" si="55"/>
        <v/>
      </c>
      <c r="E306" s="6" t="str">
        <f t="shared" si="56"/>
        <v xml:space="preserve">   ---</v>
      </c>
      <c r="F306" s="6" t="str">
        <f t="shared" si="57"/>
        <v xml:space="preserve">   ---</v>
      </c>
      <c r="G306" s="5" t="str">
        <f t="shared" si="58"/>
        <v/>
      </c>
      <c r="H306" s="6" t="str">
        <f t="shared" si="59"/>
        <v/>
      </c>
      <c r="I306" s="14" t="str">
        <f>IF(OR($B306="P",$B306="",$B306="AC",$B306="NT",$B306="Pc",$B306="CT",$B305="NT"),"   ---",(IF(AND(OR($B304="NT",$B304=""),$B307="CT",NOT($B305="Ac"),NOT($B306="NMe")),10^(VLOOKUP($B306,B!$C$5:$H$36,2,FALSE)+VLOOKUP($B305,B!$C$5:$H$36,3,FALSE)+B!$E$33+B!$D$34),(IF(AND(OR($B304="NT",$B304=""),NOT($B305="Ac")),10^(VLOOKUP($B306,B!$C$5:$H$36,2,FALSE)+VLOOKUP($B305,B!$C$5:$H$36,3,FALSE)+B!$E$33),(IF(AND($B307="CT",NOT($B306="NMe")),10^(VLOOKUP($B306,B!$C$5:$H$36,2,FALSE)+VLOOKUP($B305,B!$C$5:$H$36,3,FALSE)+B!$D$34),10^(VLOOKUP($B306,B!$C$5:$H$36,2,FALSE)+VLOOKUP($B305,B!$C$5:$H$36,3,FALSE)))))))))</f>
        <v xml:space="preserve">   ---</v>
      </c>
      <c r="J306" s="14" t="str">
        <f>IF(OR($B306="P",$B306="",$B306="AC",$B306="NT",$B306="Pc",$B306="CT",$B305="NT"),"   ---",(IF(AND(OR($B304="NT",$B304=""),$B307="CT",NOT($B305="Ac"),NOT($B306="NMe")),10^(VLOOKUP($B306,B!$C$5:$H$36,5,FALSE)+VLOOKUP($B305,B!$C$5:$H$36,6,FALSE)+B!$H$33+B!$G$34),(IF(AND(OR($B304="NT",$B304=""),NOT($B305="Ac")),10^(VLOOKUP($B306,B!$C$5:$H$36,5,FALSE)+VLOOKUP($B305,B!$C$5:$H$36,6,FALSE)+B!$H$33),(IF(AND($B307="CT",NOT($B306="NMe")),10^(VLOOKUP($B306,B!$C$5:$H$36,5,FALSE)+VLOOKUP($B305,B!$C$5:$H$36,6,FALSE)+B!$G$34),10^(VLOOKUP($B306,B!$C$5:$H$36,5,FALSE)+VLOOKUP($B305,B!$C$5:$H$36,6,FALSE)))))))))</f>
        <v xml:space="preserve">   ---</v>
      </c>
      <c r="K306" s="5" t="str">
        <f t="shared" si="61"/>
        <v/>
      </c>
      <c r="L306" s="5" t="str">
        <f t="shared" si="63"/>
        <v/>
      </c>
      <c r="M306" s="5" t="str">
        <f t="shared" si="62"/>
        <v/>
      </c>
    </row>
    <row r="307" spans="1:13" x14ac:dyDescent="0.25">
      <c r="A307" s="4">
        <f t="shared" si="60"/>
        <v>295</v>
      </c>
      <c r="B307" s="1"/>
      <c r="C307" s="7"/>
      <c r="D307" s="8" t="str">
        <f t="shared" si="55"/>
        <v/>
      </c>
      <c r="E307" s="6" t="str">
        <f t="shared" si="56"/>
        <v xml:space="preserve">   ---</v>
      </c>
      <c r="F307" s="6" t="str">
        <f t="shared" si="57"/>
        <v xml:space="preserve">   ---</v>
      </c>
      <c r="G307" s="5" t="str">
        <f t="shared" si="58"/>
        <v/>
      </c>
      <c r="H307" s="6" t="str">
        <f t="shared" si="59"/>
        <v/>
      </c>
      <c r="I307" s="14" t="str">
        <f>IF(OR($B307="P",$B307="",$B307="AC",$B307="NT",$B307="Pc",$B307="CT",$B306="NT"),"   ---",(IF(AND(OR($B305="NT",$B305=""),$B308="CT",NOT($B306="Ac"),NOT($B307="NMe")),10^(VLOOKUP($B307,B!$C$5:$H$36,2,FALSE)+VLOOKUP($B306,B!$C$5:$H$36,3,FALSE)+B!$E$33+B!$D$34),(IF(AND(OR($B305="NT",$B305=""),NOT($B306="Ac")),10^(VLOOKUP($B307,B!$C$5:$H$36,2,FALSE)+VLOOKUP($B306,B!$C$5:$H$36,3,FALSE)+B!$E$33),(IF(AND($B308="CT",NOT($B307="NMe")),10^(VLOOKUP($B307,B!$C$5:$H$36,2,FALSE)+VLOOKUP($B306,B!$C$5:$H$36,3,FALSE)+B!$D$34),10^(VLOOKUP($B307,B!$C$5:$H$36,2,FALSE)+VLOOKUP($B306,B!$C$5:$H$36,3,FALSE)))))))))</f>
        <v xml:space="preserve">   ---</v>
      </c>
      <c r="J307" s="14" t="str">
        <f>IF(OR($B307="P",$B307="",$B307="AC",$B307="NT",$B307="Pc",$B307="CT",$B306="NT"),"   ---",(IF(AND(OR($B305="NT",$B305=""),$B308="CT",NOT($B306="Ac"),NOT($B307="NMe")),10^(VLOOKUP($B307,B!$C$5:$H$36,5,FALSE)+VLOOKUP($B306,B!$C$5:$H$36,6,FALSE)+B!$H$33+B!$G$34),(IF(AND(OR($B305="NT",$B305=""),NOT($B306="Ac")),10^(VLOOKUP($B307,B!$C$5:$H$36,5,FALSE)+VLOOKUP($B306,B!$C$5:$H$36,6,FALSE)+B!$H$33),(IF(AND($B308="CT",NOT($B307="NMe")),10^(VLOOKUP($B307,B!$C$5:$H$36,5,FALSE)+VLOOKUP($B306,B!$C$5:$H$36,6,FALSE)+B!$G$34),10^(VLOOKUP($B307,B!$C$5:$H$36,5,FALSE)+VLOOKUP($B306,B!$C$5:$H$36,6,FALSE)))))))))</f>
        <v xml:space="preserve">   ---</v>
      </c>
      <c r="K307" s="5" t="str">
        <f t="shared" si="61"/>
        <v/>
      </c>
      <c r="L307" s="5" t="str">
        <f t="shared" si="63"/>
        <v/>
      </c>
      <c r="M307" s="5" t="str">
        <f t="shared" si="62"/>
        <v/>
      </c>
    </row>
    <row r="308" spans="1:13" x14ac:dyDescent="0.25">
      <c r="A308" s="4">
        <f t="shared" si="60"/>
        <v>296</v>
      </c>
      <c r="B308" s="1"/>
      <c r="C308" s="7"/>
      <c r="D308" s="8" t="str">
        <f t="shared" si="55"/>
        <v/>
      </c>
      <c r="E308" s="6" t="str">
        <f t="shared" si="56"/>
        <v xml:space="preserve">   ---</v>
      </c>
      <c r="F308" s="6" t="str">
        <f t="shared" si="57"/>
        <v xml:space="preserve">   ---</v>
      </c>
      <c r="G308" s="5" t="str">
        <f t="shared" si="58"/>
        <v/>
      </c>
      <c r="H308" s="6" t="str">
        <f t="shared" si="59"/>
        <v/>
      </c>
      <c r="I308" s="14" t="str">
        <f>IF(OR($B308="P",$B308="",$B308="AC",$B308="NT",$B308="Pc",$B308="CT",$B307="NT"),"   ---",(IF(AND(OR($B306="NT",$B306=""),$B309="CT",NOT($B307="Ac"),NOT($B308="NMe")),10^(VLOOKUP($B308,B!$C$5:$H$36,2,FALSE)+VLOOKUP($B307,B!$C$5:$H$36,3,FALSE)+B!$E$33+B!$D$34),(IF(AND(OR($B306="NT",$B306=""),NOT($B307="Ac")),10^(VLOOKUP($B308,B!$C$5:$H$36,2,FALSE)+VLOOKUP($B307,B!$C$5:$H$36,3,FALSE)+B!$E$33),(IF(AND($B309="CT",NOT($B308="NMe")),10^(VLOOKUP($B308,B!$C$5:$H$36,2,FALSE)+VLOOKUP($B307,B!$C$5:$H$36,3,FALSE)+B!$D$34),10^(VLOOKUP($B308,B!$C$5:$H$36,2,FALSE)+VLOOKUP($B307,B!$C$5:$H$36,3,FALSE)))))))))</f>
        <v xml:space="preserve">   ---</v>
      </c>
      <c r="J308" s="14" t="str">
        <f>IF(OR($B308="P",$B308="",$B308="AC",$B308="NT",$B308="Pc",$B308="CT",$B307="NT"),"   ---",(IF(AND(OR($B306="NT",$B306=""),$B309="CT",NOT($B307="Ac"),NOT($B308="NMe")),10^(VLOOKUP($B308,B!$C$5:$H$36,5,FALSE)+VLOOKUP($B307,B!$C$5:$H$36,6,FALSE)+B!$H$33+B!$G$34),(IF(AND(OR($B306="NT",$B306=""),NOT($B307="Ac")),10^(VLOOKUP($B308,B!$C$5:$H$36,5,FALSE)+VLOOKUP($B307,B!$C$5:$H$36,6,FALSE)+B!$H$33),(IF(AND($B309="CT",NOT($B308="NMe")),10^(VLOOKUP($B308,B!$C$5:$H$36,5,FALSE)+VLOOKUP($B307,B!$C$5:$H$36,6,FALSE)+B!$G$34),10^(VLOOKUP($B308,B!$C$5:$H$36,5,FALSE)+VLOOKUP($B307,B!$C$5:$H$36,6,FALSE)))))))))</f>
        <v xml:space="preserve">   ---</v>
      </c>
      <c r="K308" s="5" t="str">
        <f t="shared" si="61"/>
        <v/>
      </c>
      <c r="L308" s="5" t="str">
        <f t="shared" si="63"/>
        <v/>
      </c>
      <c r="M308" s="5" t="str">
        <f t="shared" si="62"/>
        <v/>
      </c>
    </row>
    <row r="309" spans="1:13" x14ac:dyDescent="0.25">
      <c r="A309" s="4">
        <f t="shared" si="60"/>
        <v>297</v>
      </c>
      <c r="B309" s="1"/>
      <c r="C309" s="7"/>
      <c r="D309" s="8" t="str">
        <f t="shared" si="55"/>
        <v/>
      </c>
      <c r="E309" s="6" t="str">
        <f t="shared" si="56"/>
        <v xml:space="preserve">   ---</v>
      </c>
      <c r="F309" s="6" t="str">
        <f t="shared" si="57"/>
        <v xml:space="preserve">   ---</v>
      </c>
      <c r="G309" s="5" t="str">
        <f t="shared" si="58"/>
        <v/>
      </c>
      <c r="H309" s="6" t="str">
        <f t="shared" si="59"/>
        <v/>
      </c>
      <c r="I309" s="14" t="str">
        <f>IF(OR($B309="P",$B309="",$B309="AC",$B309="NT",$B309="Pc",$B309="CT",$B308="NT"),"   ---",(IF(AND(OR($B307="NT",$B307=""),$B310="CT",NOT($B308="Ac"),NOT($B309="NMe")),10^(VLOOKUP($B309,B!$C$5:$H$36,2,FALSE)+VLOOKUP($B308,B!$C$5:$H$36,3,FALSE)+B!$E$33+B!$D$34),(IF(AND(OR($B307="NT",$B307=""),NOT($B308="Ac")),10^(VLOOKUP($B309,B!$C$5:$H$36,2,FALSE)+VLOOKUP($B308,B!$C$5:$H$36,3,FALSE)+B!$E$33),(IF(AND($B310="CT",NOT($B309="NMe")),10^(VLOOKUP($B309,B!$C$5:$H$36,2,FALSE)+VLOOKUP($B308,B!$C$5:$H$36,3,FALSE)+B!$D$34),10^(VLOOKUP($B309,B!$C$5:$H$36,2,FALSE)+VLOOKUP($B308,B!$C$5:$H$36,3,FALSE)))))))))</f>
        <v xml:space="preserve">   ---</v>
      </c>
      <c r="J309" s="14" t="str">
        <f>IF(OR($B309="P",$B309="",$B309="AC",$B309="NT",$B309="Pc",$B309="CT",$B308="NT"),"   ---",(IF(AND(OR($B307="NT",$B307=""),$B310="CT",NOT($B308="Ac"),NOT($B309="NMe")),10^(VLOOKUP($B309,B!$C$5:$H$36,5,FALSE)+VLOOKUP($B308,B!$C$5:$H$36,6,FALSE)+B!$H$33+B!$G$34),(IF(AND(OR($B307="NT",$B307=""),NOT($B308="Ac")),10^(VLOOKUP($B309,B!$C$5:$H$36,5,FALSE)+VLOOKUP($B308,B!$C$5:$H$36,6,FALSE)+B!$H$33),(IF(AND($B310="CT",NOT($B309="NMe")),10^(VLOOKUP($B309,B!$C$5:$H$36,5,FALSE)+VLOOKUP($B308,B!$C$5:$H$36,6,FALSE)+B!$G$34),10^(VLOOKUP($B309,B!$C$5:$H$36,5,FALSE)+VLOOKUP($B308,B!$C$5:$H$36,6,FALSE)))))))))</f>
        <v xml:space="preserve">   ---</v>
      </c>
      <c r="K309" s="5" t="str">
        <f t="shared" si="61"/>
        <v/>
      </c>
      <c r="L309" s="5" t="str">
        <f t="shared" si="63"/>
        <v/>
      </c>
      <c r="M309" s="5" t="str">
        <f t="shared" si="62"/>
        <v/>
      </c>
    </row>
    <row r="310" spans="1:13" x14ac:dyDescent="0.25">
      <c r="A310" s="4">
        <f t="shared" si="60"/>
        <v>298</v>
      </c>
      <c r="B310" s="1"/>
      <c r="C310" s="7"/>
      <c r="D310" s="8" t="str">
        <f t="shared" si="55"/>
        <v/>
      </c>
      <c r="E310" s="6" t="str">
        <f t="shared" si="56"/>
        <v xml:space="preserve">   ---</v>
      </c>
      <c r="F310" s="6" t="str">
        <f t="shared" si="57"/>
        <v xml:space="preserve">   ---</v>
      </c>
      <c r="G310" s="5" t="str">
        <f t="shared" si="58"/>
        <v/>
      </c>
      <c r="H310" s="6" t="str">
        <f t="shared" si="59"/>
        <v/>
      </c>
      <c r="I310" s="14" t="str">
        <f>IF(OR($B310="P",$B310="",$B310="AC",$B310="NT",$B310="Pc",$B310="CT",$B309="NT"),"   ---",(IF(AND(OR($B308="NT",$B308=""),$B311="CT",NOT($B309="Ac"),NOT($B310="NMe")),10^(VLOOKUP($B310,B!$C$5:$H$36,2,FALSE)+VLOOKUP($B309,B!$C$5:$H$36,3,FALSE)+B!$E$33+B!$D$34),(IF(AND(OR($B308="NT",$B308=""),NOT($B309="Ac")),10^(VLOOKUP($B310,B!$C$5:$H$36,2,FALSE)+VLOOKUP($B309,B!$C$5:$H$36,3,FALSE)+B!$E$33),(IF(AND($B311="CT",NOT($B310="NMe")),10^(VLOOKUP($B310,B!$C$5:$H$36,2,FALSE)+VLOOKUP($B309,B!$C$5:$H$36,3,FALSE)+B!$D$34),10^(VLOOKUP($B310,B!$C$5:$H$36,2,FALSE)+VLOOKUP($B309,B!$C$5:$H$36,3,FALSE)))))))))</f>
        <v xml:space="preserve">   ---</v>
      </c>
      <c r="J310" s="14" t="str">
        <f>IF(OR($B310="P",$B310="",$B310="AC",$B310="NT",$B310="Pc",$B310="CT",$B309="NT"),"   ---",(IF(AND(OR($B308="NT",$B308=""),$B311="CT",NOT($B309="Ac"),NOT($B310="NMe")),10^(VLOOKUP($B310,B!$C$5:$H$36,5,FALSE)+VLOOKUP($B309,B!$C$5:$H$36,6,FALSE)+B!$H$33+B!$G$34),(IF(AND(OR($B308="NT",$B308=""),NOT($B309="Ac")),10^(VLOOKUP($B310,B!$C$5:$H$36,5,FALSE)+VLOOKUP($B309,B!$C$5:$H$36,6,FALSE)+B!$H$33),(IF(AND($B311="CT",NOT($B310="NMe")),10^(VLOOKUP($B310,B!$C$5:$H$36,5,FALSE)+VLOOKUP($B309,B!$C$5:$H$36,6,FALSE)+B!$G$34),10^(VLOOKUP($B310,B!$C$5:$H$36,5,FALSE)+VLOOKUP($B309,B!$C$5:$H$36,6,FALSE)))))))))</f>
        <v xml:space="preserve">   ---</v>
      </c>
      <c r="K310" s="5" t="str">
        <f t="shared" si="61"/>
        <v/>
      </c>
      <c r="L310" s="5" t="str">
        <f t="shared" si="63"/>
        <v/>
      </c>
      <c r="M310" s="5" t="str">
        <f t="shared" si="62"/>
        <v/>
      </c>
    </row>
    <row r="311" spans="1:13" x14ac:dyDescent="0.25">
      <c r="A311" s="4">
        <f t="shared" si="60"/>
        <v>299</v>
      </c>
      <c r="B311" s="1"/>
      <c r="C311" s="7"/>
      <c r="D311" s="8" t="str">
        <f t="shared" si="55"/>
        <v/>
      </c>
      <c r="E311" s="6" t="str">
        <f t="shared" si="56"/>
        <v xml:space="preserve">   ---</v>
      </c>
      <c r="F311" s="6" t="str">
        <f t="shared" si="57"/>
        <v xml:space="preserve">   ---</v>
      </c>
      <c r="G311" s="5" t="str">
        <f t="shared" si="58"/>
        <v/>
      </c>
      <c r="H311" s="6" t="str">
        <f t="shared" si="59"/>
        <v/>
      </c>
      <c r="I311" s="14" t="str">
        <f>IF(OR($B311="P",$B311="",$B311="AC",$B311="NT",$B311="Pc",$B311="CT",$B310="NT"),"   ---",(IF(AND(OR($B309="NT",$B309=""),$B312="CT",NOT($B310="Ac"),NOT($B311="NMe")),10^(VLOOKUP($B311,B!$C$5:$H$36,2,FALSE)+VLOOKUP($B310,B!$C$5:$H$36,3,FALSE)+B!$E$33+B!$D$34),(IF(AND(OR($B309="NT",$B309=""),NOT($B310="Ac")),10^(VLOOKUP($B311,B!$C$5:$H$36,2,FALSE)+VLOOKUP($B310,B!$C$5:$H$36,3,FALSE)+B!$E$33),(IF(AND($B312="CT",NOT($B311="NMe")),10^(VLOOKUP($B311,B!$C$5:$H$36,2,FALSE)+VLOOKUP($B310,B!$C$5:$H$36,3,FALSE)+B!$D$34),10^(VLOOKUP($B311,B!$C$5:$H$36,2,FALSE)+VLOOKUP($B310,B!$C$5:$H$36,3,FALSE)))))))))</f>
        <v xml:space="preserve">   ---</v>
      </c>
      <c r="J311" s="14" t="str">
        <f>IF(OR($B311="P",$B311="",$B311="AC",$B311="NT",$B311="Pc",$B311="CT",$B310="NT"),"   ---",(IF(AND(OR($B309="NT",$B309=""),$B312="CT",NOT($B310="Ac"),NOT($B311="NMe")),10^(VLOOKUP($B311,B!$C$5:$H$36,5,FALSE)+VLOOKUP($B310,B!$C$5:$H$36,6,FALSE)+B!$H$33+B!$G$34),(IF(AND(OR($B309="NT",$B309=""),NOT($B310="Ac")),10^(VLOOKUP($B311,B!$C$5:$H$36,5,FALSE)+VLOOKUP($B310,B!$C$5:$H$36,6,FALSE)+B!$H$33),(IF(AND($B312="CT",NOT($B311="NMe")),10^(VLOOKUP($B311,B!$C$5:$H$36,5,FALSE)+VLOOKUP($B310,B!$C$5:$H$36,6,FALSE)+B!$G$34),10^(VLOOKUP($B311,B!$C$5:$H$36,5,FALSE)+VLOOKUP($B310,B!$C$5:$H$36,6,FALSE)))))))))</f>
        <v xml:space="preserve">   ---</v>
      </c>
      <c r="K311" s="5" t="str">
        <f t="shared" si="61"/>
        <v/>
      </c>
      <c r="L311" s="5" t="str">
        <f t="shared" si="63"/>
        <v/>
      </c>
      <c r="M311" s="5" t="str">
        <f t="shared" si="62"/>
        <v/>
      </c>
    </row>
    <row r="312" spans="1:13" x14ac:dyDescent="0.25">
      <c r="A312" s="4">
        <f t="shared" si="60"/>
        <v>300</v>
      </c>
      <c r="B312" s="1"/>
      <c r="C312" s="7"/>
      <c r="D312" s="8" t="str">
        <f t="shared" si="55"/>
        <v/>
      </c>
      <c r="E312" s="6" t="str">
        <f t="shared" si="56"/>
        <v xml:space="preserve">   ---</v>
      </c>
      <c r="F312" s="6" t="str">
        <f t="shared" si="57"/>
        <v xml:space="preserve">   ---</v>
      </c>
      <c r="G312" s="5" t="str">
        <f t="shared" si="58"/>
        <v/>
      </c>
      <c r="H312" s="6" t="str">
        <f t="shared" si="59"/>
        <v/>
      </c>
      <c r="I312" s="14" t="str">
        <f>IF(OR($B312="P",$B312="",$B312="AC",$B312="NT",$B312="Pc",$B312="CT",$B311="NT"),"   ---",(IF(AND(OR($B310="NT",$B310=""),$B313="CT",NOT($B311="Ac"),NOT($B312="NMe")),10^(VLOOKUP($B312,B!$C$5:$H$36,2,FALSE)+VLOOKUP($B311,B!$C$5:$H$36,3,FALSE)+B!$E$33+B!$D$34),(IF(AND(OR($B310="NT",$B310=""),NOT($B311="Ac")),10^(VLOOKUP($B312,B!$C$5:$H$36,2,FALSE)+VLOOKUP($B311,B!$C$5:$H$36,3,FALSE)+B!$E$33),(IF(AND($B313="CT",NOT($B312="NMe")),10^(VLOOKUP($B312,B!$C$5:$H$36,2,FALSE)+VLOOKUP($B311,B!$C$5:$H$36,3,FALSE)+B!$D$34),10^(VLOOKUP($B312,B!$C$5:$H$36,2,FALSE)+VLOOKUP($B311,B!$C$5:$H$36,3,FALSE)))))))))</f>
        <v xml:space="preserve">   ---</v>
      </c>
      <c r="J312" s="14" t="str">
        <f>IF(OR($B312="P",$B312="",$B312="AC",$B312="NT",$B312="Pc",$B312="CT",$B311="NT"),"   ---",(IF(AND(OR($B310="NT",$B310=""),$B313="CT",NOT($B311="Ac"),NOT($B312="NMe")),10^(VLOOKUP($B312,B!$C$5:$H$36,5,FALSE)+VLOOKUP($B311,B!$C$5:$H$36,6,FALSE)+B!$H$33+B!$G$34),(IF(AND(OR($B310="NT",$B310=""),NOT($B311="Ac")),10^(VLOOKUP($B312,B!$C$5:$H$36,5,FALSE)+VLOOKUP($B311,B!$C$5:$H$36,6,FALSE)+B!$H$33),(IF(AND($B313="CT",NOT($B312="NMe")),10^(VLOOKUP($B312,B!$C$5:$H$36,5,FALSE)+VLOOKUP($B311,B!$C$5:$H$36,6,FALSE)+B!$G$34),10^(VLOOKUP($B312,B!$C$5:$H$36,5,FALSE)+VLOOKUP($B311,B!$C$5:$H$36,6,FALSE)))))))))</f>
        <v xml:space="preserve">   ---</v>
      </c>
      <c r="K312" s="5" t="str">
        <f t="shared" si="61"/>
        <v/>
      </c>
      <c r="L312" s="5" t="str">
        <f t="shared" si="63"/>
        <v/>
      </c>
      <c r="M312" s="5" t="str">
        <f t="shared" si="62"/>
        <v/>
      </c>
    </row>
    <row r="313" spans="1:13" x14ac:dyDescent="0.25">
      <c r="A313" s="4">
        <f t="shared" si="60"/>
        <v>301</v>
      </c>
      <c r="B313" s="1"/>
      <c r="C313" s="7"/>
      <c r="D313" s="8" t="str">
        <f t="shared" si="55"/>
        <v/>
      </c>
      <c r="E313" s="6" t="str">
        <f t="shared" si="56"/>
        <v xml:space="preserve">   ---</v>
      </c>
      <c r="F313" s="6" t="str">
        <f t="shared" si="57"/>
        <v xml:space="preserve">   ---</v>
      </c>
      <c r="G313" s="5" t="str">
        <f t="shared" si="58"/>
        <v/>
      </c>
      <c r="H313" s="6" t="str">
        <f t="shared" si="59"/>
        <v/>
      </c>
      <c r="I313" s="14" t="str">
        <f>IF(OR($B313="P",$B313="",$B313="AC",$B313="NT",$B313="Pc",$B313="CT",$B312="NT"),"   ---",(IF(AND(OR($B311="NT",$B311=""),$B314="CT",NOT($B312="Ac"),NOT($B313="NMe")),10^(VLOOKUP($B313,B!$C$5:$H$36,2,FALSE)+VLOOKUP($B312,B!$C$5:$H$36,3,FALSE)+B!$E$33+B!$D$34),(IF(AND(OR($B311="NT",$B311=""),NOT($B312="Ac")),10^(VLOOKUP($B313,B!$C$5:$H$36,2,FALSE)+VLOOKUP($B312,B!$C$5:$H$36,3,FALSE)+B!$E$33),(IF(AND($B314="CT",NOT($B313="NMe")),10^(VLOOKUP($B313,B!$C$5:$H$36,2,FALSE)+VLOOKUP($B312,B!$C$5:$H$36,3,FALSE)+B!$D$34),10^(VLOOKUP($B313,B!$C$5:$H$36,2,FALSE)+VLOOKUP($B312,B!$C$5:$H$36,3,FALSE)))))))))</f>
        <v xml:space="preserve">   ---</v>
      </c>
      <c r="J313" s="14" t="str">
        <f>IF(OR($B313="P",$B313="",$B313="AC",$B313="NT",$B313="Pc",$B313="CT",$B312="NT"),"   ---",(IF(AND(OR($B311="NT",$B311=""),$B314="CT",NOT($B312="Ac"),NOT($B313="NMe")),10^(VLOOKUP($B313,B!$C$5:$H$36,5,FALSE)+VLOOKUP($B312,B!$C$5:$H$36,6,FALSE)+B!$H$33+B!$G$34),(IF(AND(OR($B311="NT",$B311=""),NOT($B312="Ac")),10^(VLOOKUP($B313,B!$C$5:$H$36,5,FALSE)+VLOOKUP($B312,B!$C$5:$H$36,6,FALSE)+B!$H$33),(IF(AND($B314="CT",NOT($B313="NMe")),10^(VLOOKUP($B313,B!$C$5:$H$36,5,FALSE)+VLOOKUP($B312,B!$C$5:$H$36,6,FALSE)+B!$G$34),10^(VLOOKUP($B313,B!$C$5:$H$36,5,FALSE)+VLOOKUP($B312,B!$C$5:$H$36,6,FALSE)))))))))</f>
        <v xml:space="preserve">   ---</v>
      </c>
      <c r="K313" s="5" t="str">
        <f t="shared" si="61"/>
        <v/>
      </c>
      <c r="L313" s="5" t="str">
        <f t="shared" si="63"/>
        <v/>
      </c>
      <c r="M313" s="5" t="str">
        <f t="shared" si="62"/>
        <v/>
      </c>
    </row>
    <row r="314" spans="1:13" x14ac:dyDescent="0.25">
      <c r="A314" s="4">
        <f t="shared" si="60"/>
        <v>302</v>
      </c>
      <c r="B314" s="1"/>
      <c r="C314" s="7"/>
      <c r="D314" s="8" t="str">
        <f t="shared" si="55"/>
        <v/>
      </c>
      <c r="E314" s="6" t="str">
        <f t="shared" si="56"/>
        <v xml:space="preserve">   ---</v>
      </c>
      <c r="F314" s="6" t="str">
        <f t="shared" si="57"/>
        <v xml:space="preserve">   ---</v>
      </c>
      <c r="G314" s="5" t="str">
        <f t="shared" si="58"/>
        <v/>
      </c>
      <c r="H314" s="6" t="str">
        <f t="shared" si="59"/>
        <v/>
      </c>
      <c r="I314" s="14" t="str">
        <f>IF(OR($B314="P",$B314="",$B314="AC",$B314="NT",$B314="Pc",$B314="CT",$B313="NT"),"   ---",(IF(AND(OR($B312="NT",$B312=""),$B315="CT",NOT($B313="Ac"),NOT($B314="NMe")),10^(VLOOKUP($B314,B!$C$5:$H$36,2,FALSE)+VLOOKUP($B313,B!$C$5:$H$36,3,FALSE)+B!$E$33+B!$D$34),(IF(AND(OR($B312="NT",$B312=""),NOT($B313="Ac")),10^(VLOOKUP($B314,B!$C$5:$H$36,2,FALSE)+VLOOKUP($B313,B!$C$5:$H$36,3,FALSE)+B!$E$33),(IF(AND($B315="CT",NOT($B314="NMe")),10^(VLOOKUP($B314,B!$C$5:$H$36,2,FALSE)+VLOOKUP($B313,B!$C$5:$H$36,3,FALSE)+B!$D$34),10^(VLOOKUP($B314,B!$C$5:$H$36,2,FALSE)+VLOOKUP($B313,B!$C$5:$H$36,3,FALSE)))))))))</f>
        <v xml:space="preserve">   ---</v>
      </c>
      <c r="J314" s="14" t="str">
        <f>IF(OR($B314="P",$B314="",$B314="AC",$B314="NT",$B314="Pc",$B314="CT",$B313="NT"),"   ---",(IF(AND(OR($B312="NT",$B312=""),$B315="CT",NOT($B313="Ac"),NOT($B314="NMe")),10^(VLOOKUP($B314,B!$C$5:$H$36,5,FALSE)+VLOOKUP($B313,B!$C$5:$H$36,6,FALSE)+B!$H$33+B!$G$34),(IF(AND(OR($B312="NT",$B312=""),NOT($B313="Ac")),10^(VLOOKUP($B314,B!$C$5:$H$36,5,FALSE)+VLOOKUP($B313,B!$C$5:$H$36,6,FALSE)+B!$H$33),(IF(AND($B315="CT",NOT($B314="NMe")),10^(VLOOKUP($B314,B!$C$5:$H$36,5,FALSE)+VLOOKUP($B313,B!$C$5:$H$36,6,FALSE)+B!$G$34),10^(VLOOKUP($B314,B!$C$5:$H$36,5,FALSE)+VLOOKUP($B313,B!$C$5:$H$36,6,FALSE)))))))))</f>
        <v xml:space="preserve">   ---</v>
      </c>
      <c r="K314" s="5" t="str">
        <f t="shared" si="61"/>
        <v/>
      </c>
      <c r="L314" s="5" t="str">
        <f t="shared" si="63"/>
        <v/>
      </c>
      <c r="M314" s="5" t="str">
        <f t="shared" si="62"/>
        <v/>
      </c>
    </row>
    <row r="315" spans="1:13" x14ac:dyDescent="0.25">
      <c r="A315" s="4">
        <f t="shared" si="60"/>
        <v>303</v>
      </c>
      <c r="B315" s="1"/>
      <c r="C315" s="7"/>
      <c r="D315" s="8" t="str">
        <f t="shared" si="55"/>
        <v/>
      </c>
      <c r="E315" s="6" t="str">
        <f t="shared" si="56"/>
        <v xml:space="preserve">   ---</v>
      </c>
      <c r="F315" s="6" t="str">
        <f t="shared" si="57"/>
        <v xml:space="preserve">   ---</v>
      </c>
      <c r="G315" s="5" t="str">
        <f t="shared" si="58"/>
        <v/>
      </c>
      <c r="H315" s="6" t="str">
        <f t="shared" si="59"/>
        <v/>
      </c>
      <c r="I315" s="14" t="str">
        <f>IF(OR($B315="P",$B315="",$B315="AC",$B315="NT",$B315="Pc",$B315="CT",$B314="NT"),"   ---",(IF(AND(OR($B313="NT",$B313=""),$B316="CT",NOT($B314="Ac"),NOT($B315="NMe")),10^(VLOOKUP($B315,B!$C$5:$H$36,2,FALSE)+VLOOKUP($B314,B!$C$5:$H$36,3,FALSE)+B!$E$33+B!$D$34),(IF(AND(OR($B313="NT",$B313=""),NOT($B314="Ac")),10^(VLOOKUP($B315,B!$C$5:$H$36,2,FALSE)+VLOOKUP($B314,B!$C$5:$H$36,3,FALSE)+B!$E$33),(IF(AND($B316="CT",NOT($B315="NMe")),10^(VLOOKUP($B315,B!$C$5:$H$36,2,FALSE)+VLOOKUP($B314,B!$C$5:$H$36,3,FALSE)+B!$D$34),10^(VLOOKUP($B315,B!$C$5:$H$36,2,FALSE)+VLOOKUP($B314,B!$C$5:$H$36,3,FALSE)))))))))</f>
        <v xml:space="preserve">   ---</v>
      </c>
      <c r="J315" s="14" t="str">
        <f>IF(OR($B315="P",$B315="",$B315="AC",$B315="NT",$B315="Pc",$B315="CT",$B314="NT"),"   ---",(IF(AND(OR($B313="NT",$B313=""),$B316="CT",NOT($B314="Ac"),NOT($B315="NMe")),10^(VLOOKUP($B315,B!$C$5:$H$36,5,FALSE)+VLOOKUP($B314,B!$C$5:$H$36,6,FALSE)+B!$H$33+B!$G$34),(IF(AND(OR($B313="NT",$B313=""),NOT($B314="Ac")),10^(VLOOKUP($B315,B!$C$5:$H$36,5,FALSE)+VLOOKUP($B314,B!$C$5:$H$36,6,FALSE)+B!$H$33),(IF(AND($B316="CT",NOT($B315="NMe")),10^(VLOOKUP($B315,B!$C$5:$H$36,5,FALSE)+VLOOKUP($B314,B!$C$5:$H$36,6,FALSE)+B!$G$34),10^(VLOOKUP($B315,B!$C$5:$H$36,5,FALSE)+VLOOKUP($B314,B!$C$5:$H$36,6,FALSE)))))))))</f>
        <v xml:space="preserve">   ---</v>
      </c>
      <c r="K315" s="5" t="str">
        <f t="shared" si="61"/>
        <v/>
      </c>
      <c r="L315" s="5" t="str">
        <f t="shared" si="63"/>
        <v/>
      </c>
      <c r="M315" s="5" t="str">
        <f t="shared" si="62"/>
        <v/>
      </c>
    </row>
    <row r="316" spans="1:13" x14ac:dyDescent="0.25">
      <c r="A316" s="4">
        <f t="shared" si="60"/>
        <v>304</v>
      </c>
      <c r="B316" s="1"/>
      <c r="C316" s="7"/>
      <c r="D316" s="8" t="str">
        <f t="shared" si="55"/>
        <v/>
      </c>
      <c r="E316" s="6" t="str">
        <f t="shared" si="56"/>
        <v xml:space="preserve">   ---</v>
      </c>
      <c r="F316" s="6" t="str">
        <f t="shared" si="57"/>
        <v xml:space="preserve">   ---</v>
      </c>
      <c r="G316" s="5" t="str">
        <f t="shared" si="58"/>
        <v/>
      </c>
      <c r="H316" s="6" t="str">
        <f t="shared" si="59"/>
        <v/>
      </c>
      <c r="I316" s="14" t="str">
        <f>IF(OR($B316="P",$B316="",$B316="AC",$B316="NT",$B316="Pc",$B316="CT",$B315="NT"),"   ---",(IF(AND(OR($B314="NT",$B314=""),$B317="CT",NOT($B315="Ac"),NOT($B316="NMe")),10^(VLOOKUP($B316,B!$C$5:$H$36,2,FALSE)+VLOOKUP($B315,B!$C$5:$H$36,3,FALSE)+B!$E$33+B!$D$34),(IF(AND(OR($B314="NT",$B314=""),NOT($B315="Ac")),10^(VLOOKUP($B316,B!$C$5:$H$36,2,FALSE)+VLOOKUP($B315,B!$C$5:$H$36,3,FALSE)+B!$E$33),(IF(AND($B317="CT",NOT($B316="NMe")),10^(VLOOKUP($B316,B!$C$5:$H$36,2,FALSE)+VLOOKUP($B315,B!$C$5:$H$36,3,FALSE)+B!$D$34),10^(VLOOKUP($B316,B!$C$5:$H$36,2,FALSE)+VLOOKUP($B315,B!$C$5:$H$36,3,FALSE)))))))))</f>
        <v xml:space="preserve">   ---</v>
      </c>
      <c r="J316" s="14" t="str">
        <f>IF(OR($B316="P",$B316="",$B316="AC",$B316="NT",$B316="Pc",$B316="CT",$B315="NT"),"   ---",(IF(AND(OR($B314="NT",$B314=""),$B317="CT",NOT($B315="Ac"),NOT($B316="NMe")),10^(VLOOKUP($B316,B!$C$5:$H$36,5,FALSE)+VLOOKUP($B315,B!$C$5:$H$36,6,FALSE)+B!$H$33+B!$G$34),(IF(AND(OR($B314="NT",$B314=""),NOT($B315="Ac")),10^(VLOOKUP($B316,B!$C$5:$H$36,5,FALSE)+VLOOKUP($B315,B!$C$5:$H$36,6,FALSE)+B!$H$33),(IF(AND($B317="CT",NOT($B316="NMe")),10^(VLOOKUP($B316,B!$C$5:$H$36,5,FALSE)+VLOOKUP($B315,B!$C$5:$H$36,6,FALSE)+B!$G$34),10^(VLOOKUP($B316,B!$C$5:$H$36,5,FALSE)+VLOOKUP($B315,B!$C$5:$H$36,6,FALSE)))))))))</f>
        <v xml:space="preserve">   ---</v>
      </c>
      <c r="K316" s="5" t="str">
        <f t="shared" si="61"/>
        <v/>
      </c>
      <c r="L316" s="5" t="str">
        <f t="shared" si="63"/>
        <v/>
      </c>
      <c r="M316" s="5" t="str">
        <f t="shared" si="62"/>
        <v/>
      </c>
    </row>
    <row r="317" spans="1:13" x14ac:dyDescent="0.25">
      <c r="A317" s="4">
        <f t="shared" si="60"/>
        <v>305</v>
      </c>
      <c r="B317" s="1"/>
      <c r="C317" s="7"/>
      <c r="D317" s="8" t="str">
        <f t="shared" si="55"/>
        <v/>
      </c>
      <c r="E317" s="6" t="str">
        <f t="shared" si="56"/>
        <v xml:space="preserve">   ---</v>
      </c>
      <c r="F317" s="6" t="str">
        <f t="shared" si="57"/>
        <v xml:space="preserve">   ---</v>
      </c>
      <c r="G317" s="5" t="str">
        <f t="shared" si="58"/>
        <v/>
      </c>
      <c r="H317" s="6" t="str">
        <f t="shared" si="59"/>
        <v/>
      </c>
      <c r="I317" s="14" t="str">
        <f>IF(OR($B317="P",$B317="",$B317="AC",$B317="NT",$B317="Pc",$B317="CT",$B316="NT"),"   ---",(IF(AND(OR($B315="NT",$B315=""),$B318="CT",NOT($B316="Ac"),NOT($B317="NMe")),10^(VLOOKUP($B317,B!$C$5:$H$36,2,FALSE)+VLOOKUP($B316,B!$C$5:$H$36,3,FALSE)+B!$E$33+B!$D$34),(IF(AND(OR($B315="NT",$B315=""),NOT($B316="Ac")),10^(VLOOKUP($B317,B!$C$5:$H$36,2,FALSE)+VLOOKUP($B316,B!$C$5:$H$36,3,FALSE)+B!$E$33),(IF(AND($B318="CT",NOT($B317="NMe")),10^(VLOOKUP($B317,B!$C$5:$H$36,2,FALSE)+VLOOKUP($B316,B!$C$5:$H$36,3,FALSE)+B!$D$34),10^(VLOOKUP($B317,B!$C$5:$H$36,2,FALSE)+VLOOKUP($B316,B!$C$5:$H$36,3,FALSE)))))))))</f>
        <v xml:space="preserve">   ---</v>
      </c>
      <c r="J317" s="14" t="str">
        <f>IF(OR($B317="P",$B317="",$B317="AC",$B317="NT",$B317="Pc",$B317="CT",$B316="NT"),"   ---",(IF(AND(OR($B315="NT",$B315=""),$B318="CT",NOT($B316="Ac"),NOT($B317="NMe")),10^(VLOOKUP($B317,B!$C$5:$H$36,5,FALSE)+VLOOKUP($B316,B!$C$5:$H$36,6,FALSE)+B!$H$33+B!$G$34),(IF(AND(OR($B315="NT",$B315=""),NOT($B316="Ac")),10^(VLOOKUP($B317,B!$C$5:$H$36,5,FALSE)+VLOOKUP($B316,B!$C$5:$H$36,6,FALSE)+B!$H$33),(IF(AND($B318="CT",NOT($B317="NMe")),10^(VLOOKUP($B317,B!$C$5:$H$36,5,FALSE)+VLOOKUP($B316,B!$C$5:$H$36,6,FALSE)+B!$G$34),10^(VLOOKUP($B317,B!$C$5:$H$36,5,FALSE)+VLOOKUP($B316,B!$C$5:$H$36,6,FALSE)))))))))</f>
        <v xml:space="preserve">   ---</v>
      </c>
      <c r="K317" s="5" t="str">
        <f t="shared" si="61"/>
        <v/>
      </c>
      <c r="L317" s="5" t="str">
        <f t="shared" si="63"/>
        <v/>
      </c>
      <c r="M317" s="5" t="str">
        <f t="shared" si="62"/>
        <v/>
      </c>
    </row>
    <row r="318" spans="1:13" x14ac:dyDescent="0.25">
      <c r="A318" s="4">
        <f t="shared" si="60"/>
        <v>306</v>
      </c>
      <c r="B318" s="1"/>
      <c r="C318" s="7"/>
      <c r="D318" s="8" t="str">
        <f t="shared" si="55"/>
        <v/>
      </c>
      <c r="E318" s="6" t="str">
        <f t="shared" si="56"/>
        <v xml:space="preserve">   ---</v>
      </c>
      <c r="F318" s="6" t="str">
        <f t="shared" si="57"/>
        <v xml:space="preserve">   ---</v>
      </c>
      <c r="G318" s="5" t="str">
        <f t="shared" si="58"/>
        <v/>
      </c>
      <c r="H318" s="6" t="str">
        <f t="shared" si="59"/>
        <v/>
      </c>
      <c r="I318" s="14" t="str">
        <f>IF(OR($B318="P",$B318="",$B318="AC",$B318="NT",$B318="Pc",$B318="CT",$B317="NT"),"   ---",(IF(AND(OR($B316="NT",$B316=""),$B319="CT",NOT($B317="Ac"),NOT($B318="NMe")),10^(VLOOKUP($B318,B!$C$5:$H$36,2,FALSE)+VLOOKUP($B317,B!$C$5:$H$36,3,FALSE)+B!$E$33+B!$D$34),(IF(AND(OR($B316="NT",$B316=""),NOT($B317="Ac")),10^(VLOOKUP($B318,B!$C$5:$H$36,2,FALSE)+VLOOKUP($B317,B!$C$5:$H$36,3,FALSE)+B!$E$33),(IF(AND($B319="CT",NOT($B318="NMe")),10^(VLOOKUP($B318,B!$C$5:$H$36,2,FALSE)+VLOOKUP($B317,B!$C$5:$H$36,3,FALSE)+B!$D$34),10^(VLOOKUP($B318,B!$C$5:$H$36,2,FALSE)+VLOOKUP($B317,B!$C$5:$H$36,3,FALSE)))))))))</f>
        <v xml:space="preserve">   ---</v>
      </c>
      <c r="J318" s="14" t="str">
        <f>IF(OR($B318="P",$B318="",$B318="AC",$B318="NT",$B318="Pc",$B318="CT",$B317="NT"),"   ---",(IF(AND(OR($B316="NT",$B316=""),$B319="CT",NOT($B317="Ac"),NOT($B318="NMe")),10^(VLOOKUP($B318,B!$C$5:$H$36,5,FALSE)+VLOOKUP($B317,B!$C$5:$H$36,6,FALSE)+B!$H$33+B!$G$34),(IF(AND(OR($B316="NT",$B316=""),NOT($B317="Ac")),10^(VLOOKUP($B318,B!$C$5:$H$36,5,FALSE)+VLOOKUP($B317,B!$C$5:$H$36,6,FALSE)+B!$H$33),(IF(AND($B319="CT",NOT($B318="NMe")),10^(VLOOKUP($B318,B!$C$5:$H$36,5,FALSE)+VLOOKUP($B317,B!$C$5:$H$36,6,FALSE)+B!$G$34),10^(VLOOKUP($B318,B!$C$5:$H$36,5,FALSE)+VLOOKUP($B317,B!$C$5:$H$36,6,FALSE)))))))))</f>
        <v xml:space="preserve">   ---</v>
      </c>
      <c r="K318" s="5" t="str">
        <f t="shared" si="61"/>
        <v/>
      </c>
      <c r="L318" s="5" t="str">
        <f t="shared" si="63"/>
        <v/>
      </c>
      <c r="M318" s="5" t="str">
        <f t="shared" si="62"/>
        <v/>
      </c>
    </row>
    <row r="319" spans="1:13" x14ac:dyDescent="0.25">
      <c r="A319" s="4">
        <f t="shared" si="60"/>
        <v>307</v>
      </c>
      <c r="B319" s="1"/>
      <c r="C319" s="7"/>
      <c r="D319" s="8" t="str">
        <f t="shared" si="55"/>
        <v/>
      </c>
      <c r="E319" s="6" t="str">
        <f t="shared" si="56"/>
        <v xml:space="preserve">   ---</v>
      </c>
      <c r="F319" s="6" t="str">
        <f t="shared" si="57"/>
        <v xml:space="preserve">   ---</v>
      </c>
      <c r="G319" s="5" t="str">
        <f t="shared" si="58"/>
        <v/>
      </c>
      <c r="H319" s="6" t="str">
        <f t="shared" si="59"/>
        <v/>
      </c>
      <c r="I319" s="14" t="str">
        <f>IF(OR($B319="P",$B319="",$B319="AC",$B319="NT",$B319="Pc",$B319="CT",$B318="NT"),"   ---",(IF(AND(OR($B317="NT",$B317=""),$B320="CT",NOT($B318="Ac"),NOT($B319="NMe")),10^(VLOOKUP($B319,B!$C$5:$H$36,2,FALSE)+VLOOKUP($B318,B!$C$5:$H$36,3,FALSE)+B!$E$33+B!$D$34),(IF(AND(OR($B317="NT",$B317=""),NOT($B318="Ac")),10^(VLOOKUP($B319,B!$C$5:$H$36,2,FALSE)+VLOOKUP($B318,B!$C$5:$H$36,3,FALSE)+B!$E$33),(IF(AND($B320="CT",NOT($B319="NMe")),10^(VLOOKUP($B319,B!$C$5:$H$36,2,FALSE)+VLOOKUP($B318,B!$C$5:$H$36,3,FALSE)+B!$D$34),10^(VLOOKUP($B319,B!$C$5:$H$36,2,FALSE)+VLOOKUP($B318,B!$C$5:$H$36,3,FALSE)))))))))</f>
        <v xml:space="preserve">   ---</v>
      </c>
      <c r="J319" s="14" t="str">
        <f>IF(OR($B319="P",$B319="",$B319="AC",$B319="NT",$B319="Pc",$B319="CT",$B318="NT"),"   ---",(IF(AND(OR($B317="NT",$B317=""),$B320="CT",NOT($B318="Ac"),NOT($B319="NMe")),10^(VLOOKUP($B319,B!$C$5:$H$36,5,FALSE)+VLOOKUP($B318,B!$C$5:$H$36,6,FALSE)+B!$H$33+B!$G$34),(IF(AND(OR($B317="NT",$B317=""),NOT($B318="Ac")),10^(VLOOKUP($B319,B!$C$5:$H$36,5,FALSE)+VLOOKUP($B318,B!$C$5:$H$36,6,FALSE)+B!$H$33),(IF(AND($B320="CT",NOT($B319="NMe")),10^(VLOOKUP($B319,B!$C$5:$H$36,5,FALSE)+VLOOKUP($B318,B!$C$5:$H$36,6,FALSE)+B!$G$34),10^(VLOOKUP($B319,B!$C$5:$H$36,5,FALSE)+VLOOKUP($B318,B!$C$5:$H$36,6,FALSE)))))))))</f>
        <v xml:space="preserve">   ---</v>
      </c>
      <c r="K319" s="5" t="str">
        <f t="shared" si="61"/>
        <v/>
      </c>
      <c r="L319" s="5" t="str">
        <f t="shared" si="63"/>
        <v/>
      </c>
      <c r="M319" s="5" t="str">
        <f t="shared" si="62"/>
        <v/>
      </c>
    </row>
    <row r="320" spans="1:13" x14ac:dyDescent="0.25">
      <c r="A320" s="4">
        <f t="shared" si="60"/>
        <v>308</v>
      </c>
      <c r="B320" s="1"/>
      <c r="C320" s="7"/>
      <c r="D320" s="8" t="str">
        <f t="shared" si="55"/>
        <v/>
      </c>
      <c r="E320" s="6" t="str">
        <f t="shared" si="56"/>
        <v xml:space="preserve">   ---</v>
      </c>
      <c r="F320" s="6" t="str">
        <f t="shared" si="57"/>
        <v xml:space="preserve">   ---</v>
      </c>
      <c r="G320" s="5" t="str">
        <f t="shared" si="58"/>
        <v/>
      </c>
      <c r="H320" s="6" t="str">
        <f t="shared" si="59"/>
        <v/>
      </c>
      <c r="I320" s="14" t="str">
        <f>IF(OR($B320="P",$B320="",$B320="AC",$B320="NT",$B320="Pc",$B320="CT",$B319="NT"),"   ---",(IF(AND(OR($B318="NT",$B318=""),$B321="CT",NOT($B319="Ac"),NOT($B320="NMe")),10^(VLOOKUP($B320,B!$C$5:$H$36,2,FALSE)+VLOOKUP($B319,B!$C$5:$H$36,3,FALSE)+B!$E$33+B!$D$34),(IF(AND(OR($B318="NT",$B318=""),NOT($B319="Ac")),10^(VLOOKUP($B320,B!$C$5:$H$36,2,FALSE)+VLOOKUP($B319,B!$C$5:$H$36,3,FALSE)+B!$E$33),(IF(AND($B321="CT",NOT($B320="NMe")),10^(VLOOKUP($B320,B!$C$5:$H$36,2,FALSE)+VLOOKUP($B319,B!$C$5:$H$36,3,FALSE)+B!$D$34),10^(VLOOKUP($B320,B!$C$5:$H$36,2,FALSE)+VLOOKUP($B319,B!$C$5:$H$36,3,FALSE)))))))))</f>
        <v xml:space="preserve">   ---</v>
      </c>
      <c r="J320" s="14" t="str">
        <f>IF(OR($B320="P",$B320="",$B320="AC",$B320="NT",$B320="Pc",$B320="CT",$B319="NT"),"   ---",(IF(AND(OR($B318="NT",$B318=""),$B321="CT",NOT($B319="Ac"),NOT($B320="NMe")),10^(VLOOKUP($B320,B!$C$5:$H$36,5,FALSE)+VLOOKUP($B319,B!$C$5:$H$36,6,FALSE)+B!$H$33+B!$G$34),(IF(AND(OR($B318="NT",$B318=""),NOT($B319="Ac")),10^(VLOOKUP($B320,B!$C$5:$H$36,5,FALSE)+VLOOKUP($B319,B!$C$5:$H$36,6,FALSE)+B!$H$33),(IF(AND($B321="CT",NOT($B320="NMe")),10^(VLOOKUP($B320,B!$C$5:$H$36,5,FALSE)+VLOOKUP($B319,B!$C$5:$H$36,6,FALSE)+B!$G$34),10^(VLOOKUP($B320,B!$C$5:$H$36,5,FALSE)+VLOOKUP($B319,B!$C$5:$H$36,6,FALSE)))))))))</f>
        <v xml:space="preserve">   ---</v>
      </c>
      <c r="K320" s="5" t="str">
        <f t="shared" si="61"/>
        <v/>
      </c>
      <c r="L320" s="5" t="str">
        <f t="shared" si="63"/>
        <v/>
      </c>
      <c r="M320" s="5" t="str">
        <f t="shared" si="62"/>
        <v/>
      </c>
    </row>
    <row r="321" spans="1:13" x14ac:dyDescent="0.25">
      <c r="A321" s="4">
        <f t="shared" si="60"/>
        <v>309</v>
      </c>
      <c r="B321" s="1"/>
      <c r="C321" s="7"/>
      <c r="D321" s="8" t="str">
        <f t="shared" si="55"/>
        <v/>
      </c>
      <c r="E321" s="6" t="str">
        <f t="shared" si="56"/>
        <v xml:space="preserve">   ---</v>
      </c>
      <c r="F321" s="6" t="str">
        <f t="shared" si="57"/>
        <v xml:space="preserve">   ---</v>
      </c>
      <c r="G321" s="5" t="str">
        <f t="shared" si="58"/>
        <v/>
      </c>
      <c r="H321" s="6" t="str">
        <f t="shared" si="59"/>
        <v/>
      </c>
      <c r="I321" s="14" t="str">
        <f>IF(OR($B321="P",$B321="",$B321="AC",$B321="NT",$B321="Pc",$B321="CT",$B320="NT"),"   ---",(IF(AND(OR($B319="NT",$B319=""),$B322="CT",NOT($B320="Ac"),NOT($B321="NMe")),10^(VLOOKUP($B321,B!$C$5:$H$36,2,FALSE)+VLOOKUP($B320,B!$C$5:$H$36,3,FALSE)+B!$E$33+B!$D$34),(IF(AND(OR($B319="NT",$B319=""),NOT($B320="Ac")),10^(VLOOKUP($B321,B!$C$5:$H$36,2,FALSE)+VLOOKUP($B320,B!$C$5:$H$36,3,FALSE)+B!$E$33),(IF(AND($B322="CT",NOT($B321="NMe")),10^(VLOOKUP($B321,B!$C$5:$H$36,2,FALSE)+VLOOKUP($B320,B!$C$5:$H$36,3,FALSE)+B!$D$34),10^(VLOOKUP($B321,B!$C$5:$H$36,2,FALSE)+VLOOKUP($B320,B!$C$5:$H$36,3,FALSE)))))))))</f>
        <v xml:space="preserve">   ---</v>
      </c>
      <c r="J321" s="14" t="str">
        <f>IF(OR($B321="P",$B321="",$B321="AC",$B321="NT",$B321="Pc",$B321="CT",$B320="NT"),"   ---",(IF(AND(OR($B319="NT",$B319=""),$B322="CT",NOT($B320="Ac"),NOT($B321="NMe")),10^(VLOOKUP($B321,B!$C$5:$H$36,5,FALSE)+VLOOKUP($B320,B!$C$5:$H$36,6,FALSE)+B!$H$33+B!$G$34),(IF(AND(OR($B319="NT",$B319=""),NOT($B320="Ac")),10^(VLOOKUP($B321,B!$C$5:$H$36,5,FALSE)+VLOOKUP($B320,B!$C$5:$H$36,6,FALSE)+B!$H$33),(IF(AND($B322="CT",NOT($B321="NMe")),10^(VLOOKUP($B321,B!$C$5:$H$36,5,FALSE)+VLOOKUP($B320,B!$C$5:$H$36,6,FALSE)+B!$G$34),10^(VLOOKUP($B321,B!$C$5:$H$36,5,FALSE)+VLOOKUP($B320,B!$C$5:$H$36,6,FALSE)))))))))</f>
        <v xml:space="preserve">   ---</v>
      </c>
      <c r="K321" s="5" t="str">
        <f t="shared" si="61"/>
        <v/>
      </c>
      <c r="L321" s="5" t="str">
        <f t="shared" si="63"/>
        <v/>
      </c>
      <c r="M321" s="5" t="str">
        <f t="shared" si="62"/>
        <v/>
      </c>
    </row>
    <row r="322" spans="1:13" x14ac:dyDescent="0.25">
      <c r="A322" s="4">
        <f t="shared" si="60"/>
        <v>310</v>
      </c>
      <c r="B322" s="1"/>
      <c r="C322" s="7"/>
      <c r="D322" s="8" t="str">
        <f t="shared" si="55"/>
        <v/>
      </c>
      <c r="E322" s="6" t="str">
        <f t="shared" si="56"/>
        <v xml:space="preserve">   ---</v>
      </c>
      <c r="F322" s="6" t="str">
        <f t="shared" si="57"/>
        <v xml:space="preserve">   ---</v>
      </c>
      <c r="G322" s="5" t="str">
        <f t="shared" si="58"/>
        <v/>
      </c>
      <c r="H322" s="6" t="str">
        <f t="shared" si="59"/>
        <v/>
      </c>
      <c r="I322" s="14" t="str">
        <f>IF(OR($B322="P",$B322="",$B322="AC",$B322="NT",$B322="Pc",$B322="CT",$B321="NT"),"   ---",(IF(AND(OR($B320="NT",$B320=""),$B323="CT",NOT($B321="Ac"),NOT($B322="NMe")),10^(VLOOKUP($B322,B!$C$5:$H$36,2,FALSE)+VLOOKUP($B321,B!$C$5:$H$36,3,FALSE)+B!$E$33+B!$D$34),(IF(AND(OR($B320="NT",$B320=""),NOT($B321="Ac")),10^(VLOOKUP($B322,B!$C$5:$H$36,2,FALSE)+VLOOKUP($B321,B!$C$5:$H$36,3,FALSE)+B!$E$33),(IF(AND($B323="CT",NOT($B322="NMe")),10^(VLOOKUP($B322,B!$C$5:$H$36,2,FALSE)+VLOOKUP($B321,B!$C$5:$H$36,3,FALSE)+B!$D$34),10^(VLOOKUP($B322,B!$C$5:$H$36,2,FALSE)+VLOOKUP($B321,B!$C$5:$H$36,3,FALSE)))))))))</f>
        <v xml:space="preserve">   ---</v>
      </c>
      <c r="J322" s="14" t="str">
        <f>IF(OR($B322="P",$B322="",$B322="AC",$B322="NT",$B322="Pc",$B322="CT",$B321="NT"),"   ---",(IF(AND(OR($B320="NT",$B320=""),$B323="CT",NOT($B321="Ac"),NOT($B322="NMe")),10^(VLOOKUP($B322,B!$C$5:$H$36,5,FALSE)+VLOOKUP($B321,B!$C$5:$H$36,6,FALSE)+B!$H$33+B!$G$34),(IF(AND(OR($B320="NT",$B320=""),NOT($B321="Ac")),10^(VLOOKUP($B322,B!$C$5:$H$36,5,FALSE)+VLOOKUP($B321,B!$C$5:$H$36,6,FALSE)+B!$H$33),(IF(AND($B323="CT",NOT($B322="NMe")),10^(VLOOKUP($B322,B!$C$5:$H$36,5,FALSE)+VLOOKUP($B321,B!$C$5:$H$36,6,FALSE)+B!$G$34),10^(VLOOKUP($B322,B!$C$5:$H$36,5,FALSE)+VLOOKUP($B321,B!$C$5:$H$36,6,FALSE)))))))))</f>
        <v xml:space="preserve">   ---</v>
      </c>
      <c r="K322" s="5" t="str">
        <f t="shared" si="61"/>
        <v/>
      </c>
      <c r="L322" s="5" t="str">
        <f t="shared" si="63"/>
        <v/>
      </c>
      <c r="M322" s="5" t="str">
        <f t="shared" si="62"/>
        <v/>
      </c>
    </row>
    <row r="323" spans="1:13" x14ac:dyDescent="0.25">
      <c r="A323" s="4">
        <f t="shared" si="60"/>
        <v>311</v>
      </c>
      <c r="B323" s="1"/>
      <c r="C323" s="7"/>
      <c r="D323" s="8" t="str">
        <f t="shared" si="55"/>
        <v/>
      </c>
      <c r="E323" s="6" t="str">
        <f t="shared" si="56"/>
        <v xml:space="preserve">   ---</v>
      </c>
      <c r="F323" s="6" t="str">
        <f t="shared" si="57"/>
        <v xml:space="preserve">   ---</v>
      </c>
      <c r="G323" s="5" t="str">
        <f t="shared" si="58"/>
        <v/>
      </c>
      <c r="H323" s="6" t="str">
        <f t="shared" si="59"/>
        <v/>
      </c>
      <c r="I323" s="14" t="str">
        <f>IF(OR($B323="P",$B323="",$B323="AC",$B323="NT",$B323="Pc",$B323="CT",$B322="NT"),"   ---",(IF(AND(OR($B321="NT",$B321=""),$B324="CT",NOT($B322="Ac"),NOT($B323="NMe")),10^(VLOOKUP($B323,B!$C$5:$H$36,2,FALSE)+VLOOKUP($B322,B!$C$5:$H$36,3,FALSE)+B!$E$33+B!$D$34),(IF(AND(OR($B321="NT",$B321=""),NOT($B322="Ac")),10^(VLOOKUP($B323,B!$C$5:$H$36,2,FALSE)+VLOOKUP($B322,B!$C$5:$H$36,3,FALSE)+B!$E$33),(IF(AND($B324="CT",NOT($B323="NMe")),10^(VLOOKUP($B323,B!$C$5:$H$36,2,FALSE)+VLOOKUP($B322,B!$C$5:$H$36,3,FALSE)+B!$D$34),10^(VLOOKUP($B323,B!$C$5:$H$36,2,FALSE)+VLOOKUP($B322,B!$C$5:$H$36,3,FALSE)))))))))</f>
        <v xml:space="preserve">   ---</v>
      </c>
      <c r="J323" s="14" t="str">
        <f>IF(OR($B323="P",$B323="",$B323="AC",$B323="NT",$B323="Pc",$B323="CT",$B322="NT"),"   ---",(IF(AND(OR($B321="NT",$B321=""),$B324="CT",NOT($B322="Ac"),NOT($B323="NMe")),10^(VLOOKUP($B323,B!$C$5:$H$36,5,FALSE)+VLOOKUP($B322,B!$C$5:$H$36,6,FALSE)+B!$H$33+B!$G$34),(IF(AND(OR($B321="NT",$B321=""),NOT($B322="Ac")),10^(VLOOKUP($B323,B!$C$5:$H$36,5,FALSE)+VLOOKUP($B322,B!$C$5:$H$36,6,FALSE)+B!$H$33),(IF(AND($B324="CT",NOT($B323="NMe")),10^(VLOOKUP($B323,B!$C$5:$H$36,5,FALSE)+VLOOKUP($B322,B!$C$5:$H$36,6,FALSE)+B!$G$34),10^(VLOOKUP($B323,B!$C$5:$H$36,5,FALSE)+VLOOKUP($B322,B!$C$5:$H$36,6,FALSE)))))))))</f>
        <v xml:space="preserve">   ---</v>
      </c>
      <c r="K323" s="5" t="str">
        <f t="shared" si="61"/>
        <v/>
      </c>
      <c r="L323" s="5" t="str">
        <f t="shared" si="63"/>
        <v/>
      </c>
      <c r="M323" s="5" t="str">
        <f t="shared" si="62"/>
        <v/>
      </c>
    </row>
    <row r="324" spans="1:13" x14ac:dyDescent="0.25">
      <c r="A324" s="4">
        <f t="shared" si="60"/>
        <v>312</v>
      </c>
      <c r="B324" s="1"/>
      <c r="C324" s="7"/>
      <c r="D324" s="8" t="str">
        <f t="shared" si="55"/>
        <v/>
      </c>
      <c r="E324" s="6" t="str">
        <f t="shared" si="56"/>
        <v xml:space="preserve">   ---</v>
      </c>
      <c r="F324" s="6" t="str">
        <f t="shared" si="57"/>
        <v xml:space="preserve">   ---</v>
      </c>
      <c r="G324" s="5" t="str">
        <f t="shared" si="58"/>
        <v/>
      </c>
      <c r="H324" s="6" t="str">
        <f t="shared" si="59"/>
        <v/>
      </c>
      <c r="I324" s="14" t="str">
        <f>IF(OR($B324="P",$B324="",$B324="AC",$B324="NT",$B324="Pc",$B324="CT",$B323="NT"),"   ---",(IF(AND(OR($B322="NT",$B322=""),$B325="CT",NOT($B323="Ac"),NOT($B324="NMe")),10^(VLOOKUP($B324,B!$C$5:$H$36,2,FALSE)+VLOOKUP($B323,B!$C$5:$H$36,3,FALSE)+B!$E$33+B!$D$34),(IF(AND(OR($B322="NT",$B322=""),NOT($B323="Ac")),10^(VLOOKUP($B324,B!$C$5:$H$36,2,FALSE)+VLOOKUP($B323,B!$C$5:$H$36,3,FALSE)+B!$E$33),(IF(AND($B325="CT",NOT($B324="NMe")),10^(VLOOKUP($B324,B!$C$5:$H$36,2,FALSE)+VLOOKUP($B323,B!$C$5:$H$36,3,FALSE)+B!$D$34),10^(VLOOKUP($B324,B!$C$5:$H$36,2,FALSE)+VLOOKUP($B323,B!$C$5:$H$36,3,FALSE)))))))))</f>
        <v xml:space="preserve">   ---</v>
      </c>
      <c r="J324" s="14" t="str">
        <f>IF(OR($B324="P",$B324="",$B324="AC",$B324="NT",$B324="Pc",$B324="CT",$B323="NT"),"   ---",(IF(AND(OR($B322="NT",$B322=""),$B325="CT",NOT($B323="Ac"),NOT($B324="NMe")),10^(VLOOKUP($B324,B!$C$5:$H$36,5,FALSE)+VLOOKUP($B323,B!$C$5:$H$36,6,FALSE)+B!$H$33+B!$G$34),(IF(AND(OR($B322="NT",$B322=""),NOT($B323="Ac")),10^(VLOOKUP($B324,B!$C$5:$H$36,5,FALSE)+VLOOKUP($B323,B!$C$5:$H$36,6,FALSE)+B!$H$33),(IF(AND($B325="CT",NOT($B324="NMe")),10^(VLOOKUP($B324,B!$C$5:$H$36,5,FALSE)+VLOOKUP($B323,B!$C$5:$H$36,6,FALSE)+B!$G$34),10^(VLOOKUP($B324,B!$C$5:$H$36,5,FALSE)+VLOOKUP($B323,B!$C$5:$H$36,6,FALSE)))))))))</f>
        <v xml:space="preserve">   ---</v>
      </c>
      <c r="K324" s="5" t="str">
        <f t="shared" si="61"/>
        <v/>
      </c>
      <c r="L324" s="5" t="str">
        <f t="shared" si="63"/>
        <v/>
      </c>
      <c r="M324" s="5" t="str">
        <f t="shared" si="62"/>
        <v/>
      </c>
    </row>
    <row r="325" spans="1:13" x14ac:dyDescent="0.25">
      <c r="A325" s="4">
        <f t="shared" si="60"/>
        <v>313</v>
      </c>
      <c r="B325" s="1"/>
      <c r="C325" s="7"/>
      <c r="D325" s="8" t="str">
        <f t="shared" si="55"/>
        <v/>
      </c>
      <c r="E325" s="6" t="str">
        <f t="shared" si="56"/>
        <v xml:space="preserve">   ---</v>
      </c>
      <c r="F325" s="6" t="str">
        <f t="shared" si="57"/>
        <v xml:space="preserve">   ---</v>
      </c>
      <c r="G325" s="5" t="str">
        <f t="shared" si="58"/>
        <v/>
      </c>
      <c r="H325" s="6" t="str">
        <f t="shared" si="59"/>
        <v/>
      </c>
      <c r="I325" s="14" t="str">
        <f>IF(OR($B325="P",$B325="",$B325="AC",$B325="NT",$B325="Pc",$B325="CT",$B324="NT"),"   ---",(IF(AND(OR($B323="NT",$B323=""),$B326="CT",NOT($B324="Ac"),NOT($B325="NMe")),10^(VLOOKUP($B325,B!$C$5:$H$36,2,FALSE)+VLOOKUP($B324,B!$C$5:$H$36,3,FALSE)+B!$E$33+B!$D$34),(IF(AND(OR($B323="NT",$B323=""),NOT($B324="Ac")),10^(VLOOKUP($B325,B!$C$5:$H$36,2,FALSE)+VLOOKUP($B324,B!$C$5:$H$36,3,FALSE)+B!$E$33),(IF(AND($B326="CT",NOT($B325="NMe")),10^(VLOOKUP($B325,B!$C$5:$H$36,2,FALSE)+VLOOKUP($B324,B!$C$5:$H$36,3,FALSE)+B!$D$34),10^(VLOOKUP($B325,B!$C$5:$H$36,2,FALSE)+VLOOKUP($B324,B!$C$5:$H$36,3,FALSE)))))))))</f>
        <v xml:space="preserve">   ---</v>
      </c>
      <c r="J325" s="14" t="str">
        <f>IF(OR($B325="P",$B325="",$B325="AC",$B325="NT",$B325="Pc",$B325="CT",$B324="NT"),"   ---",(IF(AND(OR($B323="NT",$B323=""),$B326="CT",NOT($B324="Ac"),NOT($B325="NMe")),10^(VLOOKUP($B325,B!$C$5:$H$36,5,FALSE)+VLOOKUP($B324,B!$C$5:$H$36,6,FALSE)+B!$H$33+B!$G$34),(IF(AND(OR($B323="NT",$B323=""),NOT($B324="Ac")),10^(VLOOKUP($B325,B!$C$5:$H$36,5,FALSE)+VLOOKUP($B324,B!$C$5:$H$36,6,FALSE)+B!$H$33),(IF(AND($B326="CT",NOT($B325="NMe")),10^(VLOOKUP($B325,B!$C$5:$H$36,5,FALSE)+VLOOKUP($B324,B!$C$5:$H$36,6,FALSE)+B!$G$34),10^(VLOOKUP($B325,B!$C$5:$H$36,5,FALSE)+VLOOKUP($B324,B!$C$5:$H$36,6,FALSE)))))))))</f>
        <v xml:space="preserve">   ---</v>
      </c>
      <c r="K325" s="5" t="str">
        <f t="shared" si="61"/>
        <v/>
      </c>
      <c r="L325" s="5" t="str">
        <f t="shared" si="63"/>
        <v/>
      </c>
      <c r="M325" s="5" t="str">
        <f t="shared" si="62"/>
        <v/>
      </c>
    </row>
    <row r="326" spans="1:13" x14ac:dyDescent="0.25">
      <c r="A326" s="4">
        <f t="shared" si="60"/>
        <v>314</v>
      </c>
      <c r="B326" s="1"/>
      <c r="C326" s="7"/>
      <c r="D326" s="8" t="str">
        <f t="shared" si="55"/>
        <v/>
      </c>
      <c r="E326" s="6" t="str">
        <f t="shared" si="56"/>
        <v xml:space="preserve">   ---</v>
      </c>
      <c r="F326" s="6" t="str">
        <f t="shared" si="57"/>
        <v xml:space="preserve">   ---</v>
      </c>
      <c r="G326" s="5" t="str">
        <f t="shared" si="58"/>
        <v/>
      </c>
      <c r="H326" s="6" t="str">
        <f t="shared" si="59"/>
        <v/>
      </c>
      <c r="I326" s="14" t="str">
        <f>IF(OR($B326="P",$B326="",$B326="AC",$B326="NT",$B326="Pc",$B326="CT",$B325="NT"),"   ---",(IF(AND(OR($B324="NT",$B324=""),$B327="CT",NOT($B325="Ac"),NOT($B326="NMe")),10^(VLOOKUP($B326,B!$C$5:$H$36,2,FALSE)+VLOOKUP($B325,B!$C$5:$H$36,3,FALSE)+B!$E$33+B!$D$34),(IF(AND(OR($B324="NT",$B324=""),NOT($B325="Ac")),10^(VLOOKUP($B326,B!$C$5:$H$36,2,FALSE)+VLOOKUP($B325,B!$C$5:$H$36,3,FALSE)+B!$E$33),(IF(AND($B327="CT",NOT($B326="NMe")),10^(VLOOKUP($B326,B!$C$5:$H$36,2,FALSE)+VLOOKUP($B325,B!$C$5:$H$36,3,FALSE)+B!$D$34),10^(VLOOKUP($B326,B!$C$5:$H$36,2,FALSE)+VLOOKUP($B325,B!$C$5:$H$36,3,FALSE)))))))))</f>
        <v xml:space="preserve">   ---</v>
      </c>
      <c r="J326" s="14" t="str">
        <f>IF(OR($B326="P",$B326="",$B326="AC",$B326="NT",$B326="Pc",$B326="CT",$B325="NT"),"   ---",(IF(AND(OR($B324="NT",$B324=""),$B327="CT",NOT($B325="Ac"),NOT($B326="NMe")),10^(VLOOKUP($B326,B!$C$5:$H$36,5,FALSE)+VLOOKUP($B325,B!$C$5:$H$36,6,FALSE)+B!$H$33+B!$G$34),(IF(AND(OR($B324="NT",$B324=""),NOT($B325="Ac")),10^(VLOOKUP($B326,B!$C$5:$H$36,5,FALSE)+VLOOKUP($B325,B!$C$5:$H$36,6,FALSE)+B!$H$33),(IF(AND($B327="CT",NOT($B326="NMe")),10^(VLOOKUP($B326,B!$C$5:$H$36,5,FALSE)+VLOOKUP($B325,B!$C$5:$H$36,6,FALSE)+B!$G$34),10^(VLOOKUP($B326,B!$C$5:$H$36,5,FALSE)+VLOOKUP($B325,B!$C$5:$H$36,6,FALSE)))))))))</f>
        <v xml:space="preserve">   ---</v>
      </c>
      <c r="K326" s="5" t="str">
        <f t="shared" si="61"/>
        <v/>
      </c>
      <c r="L326" s="5" t="str">
        <f t="shared" si="63"/>
        <v/>
      </c>
      <c r="M326" s="5" t="str">
        <f t="shared" si="62"/>
        <v/>
      </c>
    </row>
    <row r="327" spans="1:13" x14ac:dyDescent="0.25">
      <c r="A327" s="4">
        <f t="shared" si="60"/>
        <v>315</v>
      </c>
      <c r="B327" s="1"/>
      <c r="C327" s="7"/>
      <c r="D327" s="8" t="str">
        <f t="shared" si="55"/>
        <v/>
      </c>
      <c r="E327" s="6" t="str">
        <f t="shared" si="56"/>
        <v xml:space="preserve">   ---</v>
      </c>
      <c r="F327" s="6" t="str">
        <f t="shared" si="57"/>
        <v xml:space="preserve">   ---</v>
      </c>
      <c r="G327" s="5" t="str">
        <f t="shared" si="58"/>
        <v/>
      </c>
      <c r="H327" s="6" t="str">
        <f t="shared" si="59"/>
        <v/>
      </c>
      <c r="I327" s="14" t="str">
        <f>IF(OR($B327="P",$B327="",$B327="AC",$B327="NT",$B327="Pc",$B327="CT",$B326="NT"),"   ---",(IF(AND(OR($B325="NT",$B325=""),$B328="CT",NOT($B326="Ac"),NOT($B327="NMe")),10^(VLOOKUP($B327,B!$C$5:$H$36,2,FALSE)+VLOOKUP($B326,B!$C$5:$H$36,3,FALSE)+B!$E$33+B!$D$34),(IF(AND(OR($B325="NT",$B325=""),NOT($B326="Ac")),10^(VLOOKUP($B327,B!$C$5:$H$36,2,FALSE)+VLOOKUP($B326,B!$C$5:$H$36,3,FALSE)+B!$E$33),(IF(AND($B328="CT",NOT($B327="NMe")),10^(VLOOKUP($B327,B!$C$5:$H$36,2,FALSE)+VLOOKUP($B326,B!$C$5:$H$36,3,FALSE)+B!$D$34),10^(VLOOKUP($B327,B!$C$5:$H$36,2,FALSE)+VLOOKUP($B326,B!$C$5:$H$36,3,FALSE)))))))))</f>
        <v xml:space="preserve">   ---</v>
      </c>
      <c r="J327" s="14" t="str">
        <f>IF(OR($B327="P",$B327="",$B327="AC",$B327="NT",$B327="Pc",$B327="CT",$B326="NT"),"   ---",(IF(AND(OR($B325="NT",$B325=""),$B328="CT",NOT($B326="Ac"),NOT($B327="NMe")),10^(VLOOKUP($B327,B!$C$5:$H$36,5,FALSE)+VLOOKUP($B326,B!$C$5:$H$36,6,FALSE)+B!$H$33+B!$G$34),(IF(AND(OR($B325="NT",$B325=""),NOT($B326="Ac")),10^(VLOOKUP($B327,B!$C$5:$H$36,5,FALSE)+VLOOKUP($B326,B!$C$5:$H$36,6,FALSE)+B!$H$33),(IF(AND($B328="CT",NOT($B327="NMe")),10^(VLOOKUP($B327,B!$C$5:$H$36,5,FALSE)+VLOOKUP($B326,B!$C$5:$H$36,6,FALSE)+B!$G$34),10^(VLOOKUP($B327,B!$C$5:$H$36,5,FALSE)+VLOOKUP($B326,B!$C$5:$H$36,6,FALSE)))))))))</f>
        <v xml:space="preserve">   ---</v>
      </c>
      <c r="K327" s="5" t="str">
        <f t="shared" si="61"/>
        <v/>
      </c>
      <c r="L327" s="5" t="str">
        <f t="shared" si="63"/>
        <v/>
      </c>
      <c r="M327" s="5" t="str">
        <f t="shared" si="62"/>
        <v/>
      </c>
    </row>
    <row r="328" spans="1:13" x14ac:dyDescent="0.25">
      <c r="A328" s="4">
        <f t="shared" si="60"/>
        <v>316</v>
      </c>
      <c r="B328" s="1"/>
      <c r="C328" s="7"/>
      <c r="D328" s="8" t="str">
        <f t="shared" si="55"/>
        <v/>
      </c>
      <c r="E328" s="6" t="str">
        <f t="shared" si="56"/>
        <v xml:space="preserve">   ---</v>
      </c>
      <c r="F328" s="6" t="str">
        <f t="shared" si="57"/>
        <v xml:space="preserve">   ---</v>
      </c>
      <c r="G328" s="5" t="str">
        <f t="shared" si="58"/>
        <v/>
      </c>
      <c r="H328" s="6" t="str">
        <f t="shared" si="59"/>
        <v/>
      </c>
      <c r="I328" s="14" t="str">
        <f>IF(OR($B328="P",$B328="",$B328="AC",$B328="NT",$B328="Pc",$B328="CT",$B327="NT"),"   ---",(IF(AND(OR($B326="NT",$B326=""),$B329="CT",NOT($B327="Ac"),NOT($B328="NMe")),10^(VLOOKUP($B328,B!$C$5:$H$36,2,FALSE)+VLOOKUP($B327,B!$C$5:$H$36,3,FALSE)+B!$E$33+B!$D$34),(IF(AND(OR($B326="NT",$B326=""),NOT($B327="Ac")),10^(VLOOKUP($B328,B!$C$5:$H$36,2,FALSE)+VLOOKUP($B327,B!$C$5:$H$36,3,FALSE)+B!$E$33),(IF(AND($B329="CT",NOT($B328="NMe")),10^(VLOOKUP($B328,B!$C$5:$H$36,2,FALSE)+VLOOKUP($B327,B!$C$5:$H$36,3,FALSE)+B!$D$34),10^(VLOOKUP($B328,B!$C$5:$H$36,2,FALSE)+VLOOKUP($B327,B!$C$5:$H$36,3,FALSE)))))))))</f>
        <v xml:space="preserve">   ---</v>
      </c>
      <c r="J328" s="14" t="str">
        <f>IF(OR($B328="P",$B328="",$B328="AC",$B328="NT",$B328="Pc",$B328="CT",$B327="NT"),"   ---",(IF(AND(OR($B326="NT",$B326=""),$B329="CT",NOT($B327="Ac"),NOT($B328="NMe")),10^(VLOOKUP($B328,B!$C$5:$H$36,5,FALSE)+VLOOKUP($B327,B!$C$5:$H$36,6,FALSE)+B!$H$33+B!$G$34),(IF(AND(OR($B326="NT",$B326=""),NOT($B327="Ac")),10^(VLOOKUP($B328,B!$C$5:$H$36,5,FALSE)+VLOOKUP($B327,B!$C$5:$H$36,6,FALSE)+B!$H$33),(IF(AND($B329="CT",NOT($B328="NMe")),10^(VLOOKUP($B328,B!$C$5:$H$36,5,FALSE)+VLOOKUP($B327,B!$C$5:$H$36,6,FALSE)+B!$G$34),10^(VLOOKUP($B328,B!$C$5:$H$36,5,FALSE)+VLOOKUP($B327,B!$C$5:$H$36,6,FALSE)))))))))</f>
        <v xml:space="preserve">   ---</v>
      </c>
      <c r="K328" s="5" t="str">
        <f t="shared" si="61"/>
        <v/>
      </c>
      <c r="L328" s="5" t="str">
        <f t="shared" si="63"/>
        <v/>
      </c>
      <c r="M328" s="5" t="str">
        <f t="shared" si="62"/>
        <v/>
      </c>
    </row>
    <row r="329" spans="1:13" x14ac:dyDescent="0.25">
      <c r="A329" s="4">
        <f t="shared" si="60"/>
        <v>317</v>
      </c>
      <c r="B329" s="1"/>
      <c r="C329" s="7"/>
      <c r="D329" s="8" t="str">
        <f t="shared" si="55"/>
        <v/>
      </c>
      <c r="E329" s="6" t="str">
        <f t="shared" si="56"/>
        <v xml:space="preserve">   ---</v>
      </c>
      <c r="F329" s="6" t="str">
        <f t="shared" si="57"/>
        <v xml:space="preserve">   ---</v>
      </c>
      <c r="G329" s="5" t="str">
        <f t="shared" si="58"/>
        <v/>
      </c>
      <c r="H329" s="6" t="str">
        <f t="shared" si="59"/>
        <v/>
      </c>
      <c r="I329" s="14" t="str">
        <f>IF(OR($B329="P",$B329="",$B329="AC",$B329="NT",$B329="Pc",$B329="CT",$B328="NT"),"   ---",(IF(AND(OR($B327="NT",$B327=""),$B330="CT",NOT($B328="Ac"),NOT($B329="NMe")),10^(VLOOKUP($B329,B!$C$5:$H$36,2,FALSE)+VLOOKUP($B328,B!$C$5:$H$36,3,FALSE)+B!$E$33+B!$D$34),(IF(AND(OR($B327="NT",$B327=""),NOT($B328="Ac")),10^(VLOOKUP($B329,B!$C$5:$H$36,2,FALSE)+VLOOKUP($B328,B!$C$5:$H$36,3,FALSE)+B!$E$33),(IF(AND($B330="CT",NOT($B329="NMe")),10^(VLOOKUP($B329,B!$C$5:$H$36,2,FALSE)+VLOOKUP($B328,B!$C$5:$H$36,3,FALSE)+B!$D$34),10^(VLOOKUP($B329,B!$C$5:$H$36,2,FALSE)+VLOOKUP($B328,B!$C$5:$H$36,3,FALSE)))))))))</f>
        <v xml:space="preserve">   ---</v>
      </c>
      <c r="J329" s="14" t="str">
        <f>IF(OR($B329="P",$B329="",$B329="AC",$B329="NT",$B329="Pc",$B329="CT",$B328="NT"),"   ---",(IF(AND(OR($B327="NT",$B327=""),$B330="CT",NOT($B328="Ac"),NOT($B329="NMe")),10^(VLOOKUP($B329,B!$C$5:$H$36,5,FALSE)+VLOOKUP($B328,B!$C$5:$H$36,6,FALSE)+B!$H$33+B!$G$34),(IF(AND(OR($B327="NT",$B327=""),NOT($B328="Ac")),10^(VLOOKUP($B329,B!$C$5:$H$36,5,FALSE)+VLOOKUP($B328,B!$C$5:$H$36,6,FALSE)+B!$H$33),(IF(AND($B330="CT",NOT($B329="NMe")),10^(VLOOKUP($B329,B!$C$5:$H$36,5,FALSE)+VLOOKUP($B328,B!$C$5:$H$36,6,FALSE)+B!$G$34),10^(VLOOKUP($B329,B!$C$5:$H$36,5,FALSE)+VLOOKUP($B328,B!$C$5:$H$36,6,FALSE)))))))))</f>
        <v xml:space="preserve">   ---</v>
      </c>
      <c r="K329" s="5" t="str">
        <f t="shared" si="61"/>
        <v/>
      </c>
      <c r="L329" s="5" t="str">
        <f t="shared" si="63"/>
        <v/>
      </c>
      <c r="M329" s="5" t="str">
        <f t="shared" si="62"/>
        <v/>
      </c>
    </row>
    <row r="330" spans="1:13" x14ac:dyDescent="0.25">
      <c r="A330" s="4">
        <f t="shared" si="60"/>
        <v>318</v>
      </c>
      <c r="B330" s="1"/>
      <c r="C330" s="7"/>
      <c r="D330" s="8" t="str">
        <f t="shared" si="55"/>
        <v/>
      </c>
      <c r="E330" s="6" t="str">
        <f t="shared" si="56"/>
        <v xml:space="preserve">   ---</v>
      </c>
      <c r="F330" s="6" t="str">
        <f t="shared" si="57"/>
        <v xml:space="preserve">   ---</v>
      </c>
      <c r="G330" s="5" t="str">
        <f t="shared" si="58"/>
        <v/>
      </c>
      <c r="H330" s="6" t="str">
        <f t="shared" si="59"/>
        <v/>
      </c>
      <c r="I330" s="14" t="str">
        <f>IF(OR($B330="P",$B330="",$B330="AC",$B330="NT",$B330="Pc",$B330="CT",$B329="NT"),"   ---",(IF(AND(OR($B328="NT",$B328=""),$B331="CT",NOT($B329="Ac"),NOT($B330="NMe")),10^(VLOOKUP($B330,B!$C$5:$H$36,2,FALSE)+VLOOKUP($B329,B!$C$5:$H$36,3,FALSE)+B!$E$33+B!$D$34),(IF(AND(OR($B328="NT",$B328=""),NOT($B329="Ac")),10^(VLOOKUP($B330,B!$C$5:$H$36,2,FALSE)+VLOOKUP($B329,B!$C$5:$H$36,3,FALSE)+B!$E$33),(IF(AND($B331="CT",NOT($B330="NMe")),10^(VLOOKUP($B330,B!$C$5:$H$36,2,FALSE)+VLOOKUP($B329,B!$C$5:$H$36,3,FALSE)+B!$D$34),10^(VLOOKUP($B330,B!$C$5:$H$36,2,FALSE)+VLOOKUP($B329,B!$C$5:$H$36,3,FALSE)))))))))</f>
        <v xml:space="preserve">   ---</v>
      </c>
      <c r="J330" s="14" t="str">
        <f>IF(OR($B330="P",$B330="",$B330="AC",$B330="NT",$B330="Pc",$B330="CT",$B329="NT"),"   ---",(IF(AND(OR($B328="NT",$B328=""),$B331="CT",NOT($B329="Ac"),NOT($B330="NMe")),10^(VLOOKUP($B330,B!$C$5:$H$36,5,FALSE)+VLOOKUP($B329,B!$C$5:$H$36,6,FALSE)+B!$H$33+B!$G$34),(IF(AND(OR($B328="NT",$B328=""),NOT($B329="Ac")),10^(VLOOKUP($B330,B!$C$5:$H$36,5,FALSE)+VLOOKUP($B329,B!$C$5:$H$36,6,FALSE)+B!$H$33),(IF(AND($B331="CT",NOT($B330="NMe")),10^(VLOOKUP($B330,B!$C$5:$H$36,5,FALSE)+VLOOKUP($B329,B!$C$5:$H$36,6,FALSE)+B!$G$34),10^(VLOOKUP($B330,B!$C$5:$H$36,5,FALSE)+VLOOKUP($B329,B!$C$5:$H$36,6,FALSE)))))))))</f>
        <v xml:space="preserve">   ---</v>
      </c>
      <c r="K330" s="5" t="str">
        <f t="shared" si="61"/>
        <v/>
      </c>
      <c r="L330" s="5" t="str">
        <f t="shared" si="63"/>
        <v/>
      </c>
      <c r="M330" s="5" t="str">
        <f t="shared" si="62"/>
        <v/>
      </c>
    </row>
    <row r="331" spans="1:13" x14ac:dyDescent="0.25">
      <c r="A331" s="4">
        <f t="shared" si="60"/>
        <v>319</v>
      </c>
      <c r="B331" s="1"/>
      <c r="C331" s="7"/>
      <c r="D331" s="8" t="str">
        <f t="shared" ref="D331:D394" si="64">IF(OR(OR(OR(OR(OR(OR($B331="",$B331="P"),$B331="Pc"),$B331="Ac"),$B331="NT"),$B331="Nt"),$B330=""),"",IF($B$4="min",($K331+$L331+$M331)*60,IF($B$4="hr",3600*($K331+$L331+$M331),$K331+$L331+$M331)))</f>
        <v/>
      </c>
      <c r="E331" s="6" t="str">
        <f t="shared" ref="E331:E394" si="65">IF(OR(OR($B$4="hr",$B$4="s"),$B$4="min"),IF($C331="","   ---",($D331/$C331)),"   ?")</f>
        <v xml:space="preserve">   ---</v>
      </c>
      <c r="F331" s="6" t="str">
        <f t="shared" ref="F331:F394" si="66">IF(OR(OR($B$4="hr",$B$4="s"),$B$4="min"),IF($C331="","   ---",LOG($D331/$C331)),"   ?")</f>
        <v xml:space="preserve">   ---</v>
      </c>
      <c r="G331" s="5" t="str">
        <f t="shared" ref="G331:G394" si="67">IF(OR(OR($B$4="hr",$B$4="s"),$B$4="min"),IF($C331="","",$C331/($D331-$C331)),"   ?")</f>
        <v/>
      </c>
      <c r="H331" s="6" t="str">
        <f t="shared" ref="H331:H394" si="68">IF($G331="","",IF($G331="   ?","   ?",-1*$Q$15*$B$3*LN($G331)/1000))</f>
        <v/>
      </c>
      <c r="I331" s="14" t="str">
        <f>IF(OR($B331="P",$B331="",$B331="AC",$B331="NT",$B331="Pc",$B331="CT",$B330="NT"),"   ---",(IF(AND(OR($B329="NT",$B329=""),$B332="CT",NOT($B330="Ac"),NOT($B331="NMe")),10^(VLOOKUP($B331,B!$C$5:$H$36,2,FALSE)+VLOOKUP($B330,B!$C$5:$H$36,3,FALSE)+B!$E$33+B!$D$34),(IF(AND(OR($B329="NT",$B329=""),NOT($B330="Ac")),10^(VLOOKUP($B331,B!$C$5:$H$36,2,FALSE)+VLOOKUP($B330,B!$C$5:$H$36,3,FALSE)+B!$E$33),(IF(AND($B332="CT",NOT($B331="NMe")),10^(VLOOKUP($B331,B!$C$5:$H$36,2,FALSE)+VLOOKUP($B330,B!$C$5:$H$36,3,FALSE)+B!$D$34),10^(VLOOKUP($B331,B!$C$5:$H$36,2,FALSE)+VLOOKUP($B330,B!$C$5:$H$36,3,FALSE)))))))))</f>
        <v xml:space="preserve">   ---</v>
      </c>
      <c r="J331" s="14" t="str">
        <f>IF(OR($B331="P",$B331="",$B331="AC",$B331="NT",$B331="Pc",$B331="CT",$B330="NT"),"   ---",(IF(AND(OR($B329="NT",$B329=""),$B332="CT",NOT($B330="Ac"),NOT($B331="NMe")),10^(VLOOKUP($B331,B!$C$5:$H$36,5,FALSE)+VLOOKUP($B330,B!$C$5:$H$36,6,FALSE)+B!$H$33+B!$G$34),(IF(AND(OR($B329="NT",$B329=""),NOT($B330="Ac")),10^(VLOOKUP($B331,B!$C$5:$H$36,5,FALSE)+VLOOKUP($B330,B!$C$5:$H$36,6,FALSE)+B!$H$33),(IF(AND($B332="CT",NOT($B331="NMe")),10^(VLOOKUP($B331,B!$C$5:$H$36,5,FALSE)+VLOOKUP($B330,B!$C$5:$H$36,6,FALSE)+B!$G$34),10^(VLOOKUP($B331,B!$C$5:$H$36,5,FALSE)+VLOOKUP($B330,B!$C$5:$H$36,6,FALSE)))))))))</f>
        <v xml:space="preserve">   ---</v>
      </c>
      <c r="K331" s="5" t="str">
        <f t="shared" si="61"/>
        <v/>
      </c>
      <c r="L331" s="5" t="str">
        <f t="shared" si="63"/>
        <v/>
      </c>
      <c r="M331" s="5" t="str">
        <f t="shared" si="62"/>
        <v/>
      </c>
    </row>
    <row r="332" spans="1:13" x14ac:dyDescent="0.25">
      <c r="A332" s="4">
        <f t="shared" ref="A332:A395" si="69">$A331+1</f>
        <v>320</v>
      </c>
      <c r="B332" s="1"/>
      <c r="C332" s="7"/>
      <c r="D332" s="8" t="str">
        <f t="shared" si="64"/>
        <v/>
      </c>
      <c r="E332" s="6" t="str">
        <f t="shared" si="65"/>
        <v xml:space="preserve">   ---</v>
      </c>
      <c r="F332" s="6" t="str">
        <f t="shared" si="66"/>
        <v xml:space="preserve">   ---</v>
      </c>
      <c r="G332" s="5" t="str">
        <f t="shared" si="67"/>
        <v/>
      </c>
      <c r="H332" s="6" t="str">
        <f t="shared" si="68"/>
        <v/>
      </c>
      <c r="I332" s="14" t="str">
        <f>IF(OR($B332="P",$B332="",$B332="AC",$B332="NT",$B332="Pc",$B332="CT",$B331="NT"),"   ---",(IF(AND(OR($B330="NT",$B330=""),$B333="CT",NOT($B331="Ac"),NOT($B332="NMe")),10^(VLOOKUP($B332,B!$C$5:$H$36,2,FALSE)+VLOOKUP($B331,B!$C$5:$H$36,3,FALSE)+B!$E$33+B!$D$34),(IF(AND(OR($B330="NT",$B330=""),NOT($B331="Ac")),10^(VLOOKUP($B332,B!$C$5:$H$36,2,FALSE)+VLOOKUP($B331,B!$C$5:$H$36,3,FALSE)+B!$E$33),(IF(AND($B333="CT",NOT($B332="NMe")),10^(VLOOKUP($B332,B!$C$5:$H$36,2,FALSE)+VLOOKUP($B331,B!$C$5:$H$36,3,FALSE)+B!$D$34),10^(VLOOKUP($B332,B!$C$5:$H$36,2,FALSE)+VLOOKUP($B331,B!$C$5:$H$36,3,FALSE)))))))))</f>
        <v xml:space="preserve">   ---</v>
      </c>
      <c r="J332" s="14" t="str">
        <f>IF(OR($B332="P",$B332="",$B332="AC",$B332="NT",$B332="Pc",$B332="CT",$B331="NT"),"   ---",(IF(AND(OR($B330="NT",$B330=""),$B333="CT",NOT($B331="Ac"),NOT($B332="NMe")),10^(VLOOKUP($B332,B!$C$5:$H$36,5,FALSE)+VLOOKUP($B331,B!$C$5:$H$36,6,FALSE)+B!$H$33+B!$G$34),(IF(AND(OR($B330="NT",$B330=""),NOT($B331="Ac")),10^(VLOOKUP($B332,B!$C$5:$H$36,5,FALSE)+VLOOKUP($B331,B!$C$5:$H$36,6,FALSE)+B!$H$33),(IF(AND($B333="CT",NOT($B332="NMe")),10^(VLOOKUP($B332,B!$C$5:$H$36,5,FALSE)+VLOOKUP($B331,B!$C$5:$H$36,6,FALSE)+B!$G$34),10^(VLOOKUP($B332,B!$C$5:$H$36,5,FALSE)+VLOOKUP($B331,B!$C$5:$H$36,6,FALSE)))))))))</f>
        <v xml:space="preserve">   ---</v>
      </c>
      <c r="K332" s="5" t="str">
        <f t="shared" si="61"/>
        <v/>
      </c>
      <c r="L332" s="5" t="str">
        <f t="shared" si="63"/>
        <v/>
      </c>
      <c r="M332" s="5" t="str">
        <f t="shared" si="62"/>
        <v/>
      </c>
    </row>
    <row r="333" spans="1:13" x14ac:dyDescent="0.25">
      <c r="A333" s="4">
        <f t="shared" si="69"/>
        <v>321</v>
      </c>
      <c r="B333" s="1"/>
      <c r="C333" s="7"/>
      <c r="D333" s="8" t="str">
        <f t="shared" si="64"/>
        <v/>
      </c>
      <c r="E333" s="6" t="str">
        <f t="shared" si="65"/>
        <v xml:space="preserve">   ---</v>
      </c>
      <c r="F333" s="6" t="str">
        <f t="shared" si="66"/>
        <v xml:space="preserve">   ---</v>
      </c>
      <c r="G333" s="5" t="str">
        <f t="shared" si="67"/>
        <v/>
      </c>
      <c r="H333" s="6" t="str">
        <f t="shared" si="68"/>
        <v/>
      </c>
      <c r="I333" s="14" t="str">
        <f>IF(OR($B333="P",$B333="",$B333="AC",$B333="NT",$B333="Pc",$B333="CT",$B332="NT"),"   ---",(IF(AND(OR($B331="NT",$B331=""),$B334="CT",NOT($B332="Ac"),NOT($B333="NMe")),10^(VLOOKUP($B333,B!$C$5:$H$36,2,FALSE)+VLOOKUP($B332,B!$C$5:$H$36,3,FALSE)+B!$E$33+B!$D$34),(IF(AND(OR($B331="NT",$B331=""),NOT($B332="Ac")),10^(VLOOKUP($B333,B!$C$5:$H$36,2,FALSE)+VLOOKUP($B332,B!$C$5:$H$36,3,FALSE)+B!$E$33),(IF(AND($B334="CT",NOT($B333="NMe")),10^(VLOOKUP($B333,B!$C$5:$H$36,2,FALSE)+VLOOKUP($B332,B!$C$5:$H$36,3,FALSE)+B!$D$34),10^(VLOOKUP($B333,B!$C$5:$H$36,2,FALSE)+VLOOKUP($B332,B!$C$5:$H$36,3,FALSE)))))))))</f>
        <v xml:space="preserve">   ---</v>
      </c>
      <c r="J333" s="14" t="str">
        <f>IF(OR($B333="P",$B333="",$B333="AC",$B333="NT",$B333="Pc",$B333="CT",$B332="NT"),"   ---",(IF(AND(OR($B331="NT",$B331=""),$B334="CT",NOT($B332="Ac"),NOT($B333="NMe")),10^(VLOOKUP($B333,B!$C$5:$H$36,5,FALSE)+VLOOKUP($B332,B!$C$5:$H$36,6,FALSE)+B!$H$33+B!$G$34),(IF(AND(OR($B331="NT",$B331=""),NOT($B332="Ac")),10^(VLOOKUP($B333,B!$C$5:$H$36,5,FALSE)+VLOOKUP($B332,B!$C$5:$H$36,6,FALSE)+B!$H$33),(IF(AND($B334="CT",NOT($B333="NMe")),10^(VLOOKUP($B333,B!$C$5:$H$36,5,FALSE)+VLOOKUP($B332,B!$C$5:$H$36,6,FALSE)+B!$G$34),10^(VLOOKUP($B333,B!$C$5:$H$36,5,FALSE)+VLOOKUP($B332,B!$C$5:$H$36,6,FALSE)))))))))</f>
        <v xml:space="preserve">   ---</v>
      </c>
      <c r="K333" s="5" t="str">
        <f t="shared" si="61"/>
        <v/>
      </c>
      <c r="L333" s="5" t="str">
        <f t="shared" si="63"/>
        <v/>
      </c>
      <c r="M333" s="5" t="str">
        <f t="shared" si="62"/>
        <v/>
      </c>
    </row>
    <row r="334" spans="1:13" x14ac:dyDescent="0.25">
      <c r="A334" s="4">
        <f t="shared" si="69"/>
        <v>322</v>
      </c>
      <c r="B334" s="1"/>
      <c r="C334" s="7"/>
      <c r="D334" s="8" t="str">
        <f t="shared" si="64"/>
        <v/>
      </c>
      <c r="E334" s="6" t="str">
        <f t="shared" si="65"/>
        <v xml:space="preserve">   ---</v>
      </c>
      <c r="F334" s="6" t="str">
        <f t="shared" si="66"/>
        <v xml:space="preserve">   ---</v>
      </c>
      <c r="G334" s="5" t="str">
        <f t="shared" si="67"/>
        <v/>
      </c>
      <c r="H334" s="6" t="str">
        <f t="shared" si="68"/>
        <v/>
      </c>
      <c r="I334" s="14" t="str">
        <f>IF(OR($B334="P",$B334="",$B334="AC",$B334="NT",$B334="Pc",$B334="CT",$B333="NT"),"   ---",(IF(AND(OR($B332="NT",$B332=""),$B335="CT",NOT($B333="Ac"),NOT($B334="NMe")),10^(VLOOKUP($B334,B!$C$5:$H$36,2,FALSE)+VLOOKUP($B333,B!$C$5:$H$36,3,FALSE)+B!$E$33+B!$D$34),(IF(AND(OR($B332="NT",$B332=""),NOT($B333="Ac")),10^(VLOOKUP($B334,B!$C$5:$H$36,2,FALSE)+VLOOKUP($B333,B!$C$5:$H$36,3,FALSE)+B!$E$33),(IF(AND($B335="CT",NOT($B334="NMe")),10^(VLOOKUP($B334,B!$C$5:$H$36,2,FALSE)+VLOOKUP($B333,B!$C$5:$H$36,3,FALSE)+B!$D$34),10^(VLOOKUP($B334,B!$C$5:$H$36,2,FALSE)+VLOOKUP($B333,B!$C$5:$H$36,3,FALSE)))))))))</f>
        <v xml:space="preserve">   ---</v>
      </c>
      <c r="J334" s="14" t="str">
        <f>IF(OR($B334="P",$B334="",$B334="AC",$B334="NT",$B334="Pc",$B334="CT",$B333="NT"),"   ---",(IF(AND(OR($B332="NT",$B332=""),$B335="CT",NOT($B333="Ac"),NOT($B334="NMe")),10^(VLOOKUP($B334,B!$C$5:$H$36,5,FALSE)+VLOOKUP($B333,B!$C$5:$H$36,6,FALSE)+B!$H$33+B!$G$34),(IF(AND(OR($B332="NT",$B332=""),NOT($B333="Ac")),10^(VLOOKUP($B334,B!$C$5:$H$36,5,FALSE)+VLOOKUP($B333,B!$C$5:$H$36,6,FALSE)+B!$H$33),(IF(AND($B335="CT",NOT($B334="NMe")),10^(VLOOKUP($B334,B!$C$5:$H$36,5,FALSE)+VLOOKUP($B333,B!$C$5:$H$36,6,FALSE)+B!$G$34),10^(VLOOKUP($B334,B!$C$5:$H$36,5,FALSE)+VLOOKUP($B333,B!$C$5:$H$36,6,FALSE)))))))))</f>
        <v xml:space="preserve">   ---</v>
      </c>
      <c r="K334" s="5" t="str">
        <f t="shared" si="61"/>
        <v/>
      </c>
      <c r="L334" s="5" t="str">
        <f t="shared" si="63"/>
        <v/>
      </c>
      <c r="M334" s="5" t="str">
        <f t="shared" si="62"/>
        <v/>
      </c>
    </row>
    <row r="335" spans="1:13" x14ac:dyDescent="0.25">
      <c r="A335" s="4">
        <f t="shared" si="69"/>
        <v>323</v>
      </c>
      <c r="B335" s="1"/>
      <c r="C335" s="7"/>
      <c r="D335" s="8" t="str">
        <f t="shared" si="64"/>
        <v/>
      </c>
      <c r="E335" s="6" t="str">
        <f t="shared" si="65"/>
        <v xml:space="preserve">   ---</v>
      </c>
      <c r="F335" s="6" t="str">
        <f t="shared" si="66"/>
        <v xml:space="preserve">   ---</v>
      </c>
      <c r="G335" s="5" t="str">
        <f t="shared" si="67"/>
        <v/>
      </c>
      <c r="H335" s="6" t="str">
        <f t="shared" si="68"/>
        <v/>
      </c>
      <c r="I335" s="14" t="str">
        <f>IF(OR($B335="P",$B335="",$B335="AC",$B335="NT",$B335="Pc",$B335="CT",$B334="NT"),"   ---",(IF(AND(OR($B333="NT",$B333=""),$B336="CT",NOT($B334="Ac"),NOT($B335="NMe")),10^(VLOOKUP($B335,B!$C$5:$H$36,2,FALSE)+VLOOKUP($B334,B!$C$5:$H$36,3,FALSE)+B!$E$33+B!$D$34),(IF(AND(OR($B333="NT",$B333=""),NOT($B334="Ac")),10^(VLOOKUP($B335,B!$C$5:$H$36,2,FALSE)+VLOOKUP($B334,B!$C$5:$H$36,3,FALSE)+B!$E$33),(IF(AND($B336="CT",NOT($B335="NMe")),10^(VLOOKUP($B335,B!$C$5:$H$36,2,FALSE)+VLOOKUP($B334,B!$C$5:$H$36,3,FALSE)+B!$D$34),10^(VLOOKUP($B335,B!$C$5:$H$36,2,FALSE)+VLOOKUP($B334,B!$C$5:$H$36,3,FALSE)))))))))</f>
        <v xml:space="preserve">   ---</v>
      </c>
      <c r="J335" s="14" t="str">
        <f>IF(OR($B335="P",$B335="",$B335="AC",$B335="NT",$B335="Pc",$B335="CT",$B334="NT"),"   ---",(IF(AND(OR($B333="NT",$B333=""),$B336="CT",NOT($B334="Ac"),NOT($B335="NMe")),10^(VLOOKUP($B335,B!$C$5:$H$36,5,FALSE)+VLOOKUP($B334,B!$C$5:$H$36,6,FALSE)+B!$H$33+B!$G$34),(IF(AND(OR($B333="NT",$B333=""),NOT($B334="Ac")),10^(VLOOKUP($B335,B!$C$5:$H$36,5,FALSE)+VLOOKUP($B334,B!$C$5:$H$36,6,FALSE)+B!$H$33),(IF(AND($B336="CT",NOT($B335="NMe")),10^(VLOOKUP($B335,B!$C$5:$H$36,5,FALSE)+VLOOKUP($B334,B!$C$5:$H$36,6,FALSE)+B!$G$34),10^(VLOOKUP($B335,B!$C$5:$H$36,5,FALSE)+VLOOKUP($B334,B!$C$5:$H$36,6,FALSE)))))))))</f>
        <v xml:space="preserve">   ---</v>
      </c>
      <c r="K335" s="5" t="str">
        <f t="shared" ref="K335:K398" si="70">IF(OR($B335="",$B335="CT"),"",$I335*$Q$13*$H$2*$Q$8)</f>
        <v/>
      </c>
      <c r="L335" s="5" t="str">
        <f t="shared" si="63"/>
        <v/>
      </c>
      <c r="M335" s="5" t="str">
        <f t="shared" ref="M335:M398" si="71">IF(OR($B335="",$B335="CT"),"",$J335*$H$4*$Q$10)</f>
        <v/>
      </c>
    </row>
    <row r="336" spans="1:13" x14ac:dyDescent="0.25">
      <c r="A336" s="4">
        <f t="shared" si="69"/>
        <v>324</v>
      </c>
      <c r="B336" s="1"/>
      <c r="C336" s="7"/>
      <c r="D336" s="8" t="str">
        <f t="shared" si="64"/>
        <v/>
      </c>
      <c r="E336" s="6" t="str">
        <f t="shared" si="65"/>
        <v xml:space="preserve">   ---</v>
      </c>
      <c r="F336" s="6" t="str">
        <f t="shared" si="66"/>
        <v xml:space="preserve">   ---</v>
      </c>
      <c r="G336" s="5" t="str">
        <f t="shared" si="67"/>
        <v/>
      </c>
      <c r="H336" s="6" t="str">
        <f t="shared" si="68"/>
        <v/>
      </c>
      <c r="I336" s="14" t="str">
        <f>IF(OR($B336="P",$B336="",$B336="AC",$B336="NT",$B336="Pc",$B336="CT",$B335="NT"),"   ---",(IF(AND(OR($B334="NT",$B334=""),$B337="CT",NOT($B335="Ac"),NOT($B336="NMe")),10^(VLOOKUP($B336,B!$C$5:$H$36,2,FALSE)+VLOOKUP($B335,B!$C$5:$H$36,3,FALSE)+B!$E$33+B!$D$34),(IF(AND(OR($B334="NT",$B334=""),NOT($B335="Ac")),10^(VLOOKUP($B336,B!$C$5:$H$36,2,FALSE)+VLOOKUP($B335,B!$C$5:$H$36,3,FALSE)+B!$E$33),(IF(AND($B337="CT",NOT($B336="NMe")),10^(VLOOKUP($B336,B!$C$5:$H$36,2,FALSE)+VLOOKUP($B335,B!$C$5:$H$36,3,FALSE)+B!$D$34),10^(VLOOKUP($B336,B!$C$5:$H$36,2,FALSE)+VLOOKUP($B335,B!$C$5:$H$36,3,FALSE)))))))))</f>
        <v xml:space="preserve">   ---</v>
      </c>
      <c r="J336" s="14" t="str">
        <f>IF(OR($B336="P",$B336="",$B336="AC",$B336="NT",$B336="Pc",$B336="CT",$B335="NT"),"   ---",(IF(AND(OR($B334="NT",$B334=""),$B337="CT",NOT($B335="Ac"),NOT($B336="NMe")),10^(VLOOKUP($B336,B!$C$5:$H$36,5,FALSE)+VLOOKUP($B335,B!$C$5:$H$36,6,FALSE)+B!$H$33+B!$G$34),(IF(AND(OR($B334="NT",$B334=""),NOT($B335="Ac")),10^(VLOOKUP($B336,B!$C$5:$H$36,5,FALSE)+VLOOKUP($B335,B!$C$5:$H$36,6,FALSE)+B!$H$33),(IF(AND($B337="CT",NOT($B336="NMe")),10^(VLOOKUP($B336,B!$C$5:$H$36,5,FALSE)+VLOOKUP($B335,B!$C$5:$H$36,6,FALSE)+B!$G$34),10^(VLOOKUP($B336,B!$C$5:$H$36,5,FALSE)+VLOOKUP($B335,B!$C$5:$H$36,6,FALSE)))))))))</f>
        <v xml:space="preserve">   ---</v>
      </c>
      <c r="K336" s="5" t="str">
        <f t="shared" si="70"/>
        <v/>
      </c>
      <c r="L336" s="5" t="str">
        <f t="shared" si="63"/>
        <v/>
      </c>
      <c r="M336" s="5" t="str">
        <f t="shared" si="71"/>
        <v/>
      </c>
    </row>
    <row r="337" spans="1:13" x14ac:dyDescent="0.25">
      <c r="A337" s="4">
        <f t="shared" si="69"/>
        <v>325</v>
      </c>
      <c r="B337" s="1"/>
      <c r="C337" s="7"/>
      <c r="D337" s="8" t="str">
        <f t="shared" si="64"/>
        <v/>
      </c>
      <c r="E337" s="6" t="str">
        <f t="shared" si="65"/>
        <v xml:space="preserve">   ---</v>
      </c>
      <c r="F337" s="6" t="str">
        <f t="shared" si="66"/>
        <v xml:space="preserve">   ---</v>
      </c>
      <c r="G337" s="5" t="str">
        <f t="shared" si="67"/>
        <v/>
      </c>
      <c r="H337" s="6" t="str">
        <f t="shared" si="68"/>
        <v/>
      </c>
      <c r="I337" s="14" t="str">
        <f>IF(OR($B337="P",$B337="",$B337="AC",$B337="NT",$B337="Pc",$B337="CT",$B336="NT"),"   ---",(IF(AND(OR($B335="NT",$B335=""),$B338="CT",NOT($B336="Ac"),NOT($B337="NMe")),10^(VLOOKUP($B337,B!$C$5:$H$36,2,FALSE)+VLOOKUP($B336,B!$C$5:$H$36,3,FALSE)+B!$E$33+B!$D$34),(IF(AND(OR($B335="NT",$B335=""),NOT($B336="Ac")),10^(VLOOKUP($B337,B!$C$5:$H$36,2,FALSE)+VLOOKUP($B336,B!$C$5:$H$36,3,FALSE)+B!$E$33),(IF(AND($B338="CT",NOT($B337="NMe")),10^(VLOOKUP($B337,B!$C$5:$H$36,2,FALSE)+VLOOKUP($B336,B!$C$5:$H$36,3,FALSE)+B!$D$34),10^(VLOOKUP($B337,B!$C$5:$H$36,2,FALSE)+VLOOKUP($B336,B!$C$5:$H$36,3,FALSE)))))))))</f>
        <v xml:space="preserve">   ---</v>
      </c>
      <c r="J337" s="14" t="str">
        <f>IF(OR($B337="P",$B337="",$B337="AC",$B337="NT",$B337="Pc",$B337="CT",$B336="NT"),"   ---",(IF(AND(OR($B335="NT",$B335=""),$B338="CT",NOT($B336="Ac"),NOT($B337="NMe")),10^(VLOOKUP($B337,B!$C$5:$H$36,5,FALSE)+VLOOKUP($B336,B!$C$5:$H$36,6,FALSE)+B!$H$33+B!$G$34),(IF(AND(OR($B335="NT",$B335=""),NOT($B336="Ac")),10^(VLOOKUP($B337,B!$C$5:$H$36,5,FALSE)+VLOOKUP($B336,B!$C$5:$H$36,6,FALSE)+B!$H$33),(IF(AND($B338="CT",NOT($B337="NMe")),10^(VLOOKUP($B337,B!$C$5:$H$36,5,FALSE)+VLOOKUP($B336,B!$C$5:$H$36,6,FALSE)+B!$G$34),10^(VLOOKUP($B337,B!$C$5:$H$36,5,FALSE)+VLOOKUP($B336,B!$C$5:$H$36,6,FALSE)))))))))</f>
        <v xml:space="preserve">   ---</v>
      </c>
      <c r="K337" s="5" t="str">
        <f t="shared" si="70"/>
        <v/>
      </c>
      <c r="L337" s="5" t="str">
        <f t="shared" si="63"/>
        <v/>
      </c>
      <c r="M337" s="5" t="str">
        <f t="shared" si="71"/>
        <v/>
      </c>
    </row>
    <row r="338" spans="1:13" x14ac:dyDescent="0.25">
      <c r="A338" s="4">
        <f t="shared" si="69"/>
        <v>326</v>
      </c>
      <c r="B338" s="1"/>
      <c r="C338" s="7"/>
      <c r="D338" s="8" t="str">
        <f t="shared" si="64"/>
        <v/>
      </c>
      <c r="E338" s="6" t="str">
        <f t="shared" si="65"/>
        <v xml:space="preserve">   ---</v>
      </c>
      <c r="F338" s="6" t="str">
        <f t="shared" si="66"/>
        <v xml:space="preserve">   ---</v>
      </c>
      <c r="G338" s="5" t="str">
        <f t="shared" si="67"/>
        <v/>
      </c>
      <c r="H338" s="6" t="str">
        <f t="shared" si="68"/>
        <v/>
      </c>
      <c r="I338" s="14" t="str">
        <f>IF(OR($B338="P",$B338="",$B338="AC",$B338="NT",$B338="Pc",$B338="CT",$B337="NT"),"   ---",(IF(AND(OR($B336="NT",$B336=""),$B339="CT",NOT($B337="Ac"),NOT($B338="NMe")),10^(VLOOKUP($B338,B!$C$5:$H$36,2,FALSE)+VLOOKUP($B337,B!$C$5:$H$36,3,FALSE)+B!$E$33+B!$D$34),(IF(AND(OR($B336="NT",$B336=""),NOT($B337="Ac")),10^(VLOOKUP($B338,B!$C$5:$H$36,2,FALSE)+VLOOKUP($B337,B!$C$5:$H$36,3,FALSE)+B!$E$33),(IF(AND($B339="CT",NOT($B338="NMe")),10^(VLOOKUP($B338,B!$C$5:$H$36,2,FALSE)+VLOOKUP($B337,B!$C$5:$H$36,3,FALSE)+B!$D$34),10^(VLOOKUP($B338,B!$C$5:$H$36,2,FALSE)+VLOOKUP($B337,B!$C$5:$H$36,3,FALSE)))))))))</f>
        <v xml:space="preserve">   ---</v>
      </c>
      <c r="J338" s="14" t="str">
        <f>IF(OR($B338="P",$B338="",$B338="AC",$B338="NT",$B338="Pc",$B338="CT",$B337="NT"),"   ---",(IF(AND(OR($B336="NT",$B336=""),$B339="CT",NOT($B337="Ac"),NOT($B338="NMe")),10^(VLOOKUP($B338,B!$C$5:$H$36,5,FALSE)+VLOOKUP($B337,B!$C$5:$H$36,6,FALSE)+B!$H$33+B!$G$34),(IF(AND(OR($B336="NT",$B336=""),NOT($B337="Ac")),10^(VLOOKUP($B338,B!$C$5:$H$36,5,FALSE)+VLOOKUP($B337,B!$C$5:$H$36,6,FALSE)+B!$H$33),(IF(AND($B339="CT",NOT($B338="NMe")),10^(VLOOKUP($B338,B!$C$5:$H$36,5,FALSE)+VLOOKUP($B337,B!$C$5:$H$36,6,FALSE)+B!$G$34),10^(VLOOKUP($B338,B!$C$5:$H$36,5,FALSE)+VLOOKUP($B337,B!$C$5:$H$36,6,FALSE)))))))))</f>
        <v xml:space="preserve">   ---</v>
      </c>
      <c r="K338" s="5" t="str">
        <f t="shared" si="70"/>
        <v/>
      </c>
      <c r="L338" s="5" t="str">
        <f t="shared" si="63"/>
        <v/>
      </c>
      <c r="M338" s="5" t="str">
        <f t="shared" si="71"/>
        <v/>
      </c>
    </row>
    <row r="339" spans="1:13" x14ac:dyDescent="0.25">
      <c r="A339" s="4">
        <f t="shared" si="69"/>
        <v>327</v>
      </c>
      <c r="B339" s="1"/>
      <c r="C339" s="7"/>
      <c r="D339" s="8" t="str">
        <f t="shared" si="64"/>
        <v/>
      </c>
      <c r="E339" s="6" t="str">
        <f t="shared" si="65"/>
        <v xml:space="preserve">   ---</v>
      </c>
      <c r="F339" s="6" t="str">
        <f t="shared" si="66"/>
        <v xml:space="preserve">   ---</v>
      </c>
      <c r="G339" s="5" t="str">
        <f t="shared" si="67"/>
        <v/>
      </c>
      <c r="H339" s="6" t="str">
        <f t="shared" si="68"/>
        <v/>
      </c>
      <c r="I339" s="14" t="str">
        <f>IF(OR($B339="P",$B339="",$B339="AC",$B339="NT",$B339="Pc",$B339="CT",$B338="NT"),"   ---",(IF(AND(OR($B337="NT",$B337=""),$B340="CT",NOT($B338="Ac"),NOT($B339="NMe")),10^(VLOOKUP($B339,B!$C$5:$H$36,2,FALSE)+VLOOKUP($B338,B!$C$5:$H$36,3,FALSE)+B!$E$33+B!$D$34),(IF(AND(OR($B337="NT",$B337=""),NOT($B338="Ac")),10^(VLOOKUP($B339,B!$C$5:$H$36,2,FALSE)+VLOOKUP($B338,B!$C$5:$H$36,3,FALSE)+B!$E$33),(IF(AND($B340="CT",NOT($B339="NMe")),10^(VLOOKUP($B339,B!$C$5:$H$36,2,FALSE)+VLOOKUP($B338,B!$C$5:$H$36,3,FALSE)+B!$D$34),10^(VLOOKUP($B339,B!$C$5:$H$36,2,FALSE)+VLOOKUP($B338,B!$C$5:$H$36,3,FALSE)))))))))</f>
        <v xml:space="preserve">   ---</v>
      </c>
      <c r="J339" s="14" t="str">
        <f>IF(OR($B339="P",$B339="",$B339="AC",$B339="NT",$B339="Pc",$B339="CT",$B338="NT"),"   ---",(IF(AND(OR($B337="NT",$B337=""),$B340="CT",NOT($B338="Ac"),NOT($B339="NMe")),10^(VLOOKUP($B339,B!$C$5:$H$36,5,FALSE)+VLOOKUP($B338,B!$C$5:$H$36,6,FALSE)+B!$H$33+B!$G$34),(IF(AND(OR($B337="NT",$B337=""),NOT($B338="Ac")),10^(VLOOKUP($B339,B!$C$5:$H$36,5,FALSE)+VLOOKUP($B338,B!$C$5:$H$36,6,FALSE)+B!$H$33),(IF(AND($B340="CT",NOT($B339="NMe")),10^(VLOOKUP($B339,B!$C$5:$H$36,5,FALSE)+VLOOKUP($B338,B!$C$5:$H$36,6,FALSE)+B!$G$34),10^(VLOOKUP($B339,B!$C$5:$H$36,5,FALSE)+VLOOKUP($B338,B!$C$5:$H$36,6,FALSE)))))))))</f>
        <v xml:space="preserve">   ---</v>
      </c>
      <c r="K339" s="5" t="str">
        <f t="shared" si="70"/>
        <v/>
      </c>
      <c r="L339" s="5" t="str">
        <f t="shared" si="63"/>
        <v/>
      </c>
      <c r="M339" s="5" t="str">
        <f t="shared" si="71"/>
        <v/>
      </c>
    </row>
    <row r="340" spans="1:13" x14ac:dyDescent="0.25">
      <c r="A340" s="4">
        <f t="shared" si="69"/>
        <v>328</v>
      </c>
      <c r="B340" s="1"/>
      <c r="C340" s="7"/>
      <c r="D340" s="8" t="str">
        <f t="shared" si="64"/>
        <v/>
      </c>
      <c r="E340" s="6" t="str">
        <f t="shared" si="65"/>
        <v xml:space="preserve">   ---</v>
      </c>
      <c r="F340" s="6" t="str">
        <f t="shared" si="66"/>
        <v xml:space="preserve">   ---</v>
      </c>
      <c r="G340" s="5" t="str">
        <f t="shared" si="67"/>
        <v/>
      </c>
      <c r="H340" s="6" t="str">
        <f t="shared" si="68"/>
        <v/>
      </c>
      <c r="I340" s="14" t="str">
        <f>IF(OR($B340="P",$B340="",$B340="AC",$B340="NT",$B340="Pc",$B340="CT",$B339="NT"),"   ---",(IF(AND(OR($B338="NT",$B338=""),$B341="CT",NOT($B339="Ac"),NOT($B340="NMe")),10^(VLOOKUP($B340,B!$C$5:$H$36,2,FALSE)+VLOOKUP($B339,B!$C$5:$H$36,3,FALSE)+B!$E$33+B!$D$34),(IF(AND(OR($B338="NT",$B338=""),NOT($B339="Ac")),10^(VLOOKUP($B340,B!$C$5:$H$36,2,FALSE)+VLOOKUP($B339,B!$C$5:$H$36,3,FALSE)+B!$E$33),(IF(AND($B341="CT",NOT($B340="NMe")),10^(VLOOKUP($B340,B!$C$5:$H$36,2,FALSE)+VLOOKUP($B339,B!$C$5:$H$36,3,FALSE)+B!$D$34),10^(VLOOKUP($B340,B!$C$5:$H$36,2,FALSE)+VLOOKUP($B339,B!$C$5:$H$36,3,FALSE)))))))))</f>
        <v xml:space="preserve">   ---</v>
      </c>
      <c r="J340" s="14" t="str">
        <f>IF(OR($B340="P",$B340="",$B340="AC",$B340="NT",$B340="Pc",$B340="CT",$B339="NT"),"   ---",(IF(AND(OR($B338="NT",$B338=""),$B341="CT",NOT($B339="Ac"),NOT($B340="NMe")),10^(VLOOKUP($B340,B!$C$5:$H$36,5,FALSE)+VLOOKUP($B339,B!$C$5:$H$36,6,FALSE)+B!$H$33+B!$G$34),(IF(AND(OR($B338="NT",$B338=""),NOT($B339="Ac")),10^(VLOOKUP($B340,B!$C$5:$H$36,5,FALSE)+VLOOKUP($B339,B!$C$5:$H$36,6,FALSE)+B!$H$33),(IF(AND($B341="CT",NOT($B340="NMe")),10^(VLOOKUP($B340,B!$C$5:$H$36,5,FALSE)+VLOOKUP($B339,B!$C$5:$H$36,6,FALSE)+B!$G$34),10^(VLOOKUP($B340,B!$C$5:$H$36,5,FALSE)+VLOOKUP($B339,B!$C$5:$H$36,6,FALSE)))))))))</f>
        <v xml:space="preserve">   ---</v>
      </c>
      <c r="K340" s="5" t="str">
        <f t="shared" si="70"/>
        <v/>
      </c>
      <c r="L340" s="5" t="str">
        <f t="shared" si="63"/>
        <v/>
      </c>
      <c r="M340" s="5" t="str">
        <f t="shared" si="71"/>
        <v/>
      </c>
    </row>
    <row r="341" spans="1:13" x14ac:dyDescent="0.25">
      <c r="A341" s="4">
        <f t="shared" si="69"/>
        <v>329</v>
      </c>
      <c r="B341" s="1"/>
      <c r="C341" s="7"/>
      <c r="D341" s="8" t="str">
        <f t="shared" si="64"/>
        <v/>
      </c>
      <c r="E341" s="6" t="str">
        <f t="shared" si="65"/>
        <v xml:space="preserve">   ---</v>
      </c>
      <c r="F341" s="6" t="str">
        <f t="shared" si="66"/>
        <v xml:space="preserve">   ---</v>
      </c>
      <c r="G341" s="5" t="str">
        <f t="shared" si="67"/>
        <v/>
      </c>
      <c r="H341" s="6" t="str">
        <f t="shared" si="68"/>
        <v/>
      </c>
      <c r="I341" s="14" t="str">
        <f>IF(OR($B341="P",$B341="",$B341="AC",$B341="NT",$B341="Pc",$B341="CT",$B340="NT"),"   ---",(IF(AND(OR($B339="NT",$B339=""),$B342="CT",NOT($B340="Ac"),NOT($B341="NMe")),10^(VLOOKUP($B341,B!$C$5:$H$36,2,FALSE)+VLOOKUP($B340,B!$C$5:$H$36,3,FALSE)+B!$E$33+B!$D$34),(IF(AND(OR($B339="NT",$B339=""),NOT($B340="Ac")),10^(VLOOKUP($B341,B!$C$5:$H$36,2,FALSE)+VLOOKUP($B340,B!$C$5:$H$36,3,FALSE)+B!$E$33),(IF(AND($B342="CT",NOT($B341="NMe")),10^(VLOOKUP($B341,B!$C$5:$H$36,2,FALSE)+VLOOKUP($B340,B!$C$5:$H$36,3,FALSE)+B!$D$34),10^(VLOOKUP($B341,B!$C$5:$H$36,2,FALSE)+VLOOKUP($B340,B!$C$5:$H$36,3,FALSE)))))))))</f>
        <v xml:space="preserve">   ---</v>
      </c>
      <c r="J341" s="14" t="str">
        <f>IF(OR($B341="P",$B341="",$B341="AC",$B341="NT",$B341="Pc",$B341="CT",$B340="NT"),"   ---",(IF(AND(OR($B339="NT",$B339=""),$B342="CT",NOT($B340="Ac"),NOT($B341="NMe")),10^(VLOOKUP($B341,B!$C$5:$H$36,5,FALSE)+VLOOKUP($B340,B!$C$5:$H$36,6,FALSE)+B!$H$33+B!$G$34),(IF(AND(OR($B339="NT",$B339=""),NOT($B340="Ac")),10^(VLOOKUP($B341,B!$C$5:$H$36,5,FALSE)+VLOOKUP($B340,B!$C$5:$H$36,6,FALSE)+B!$H$33),(IF(AND($B342="CT",NOT($B341="NMe")),10^(VLOOKUP($B341,B!$C$5:$H$36,5,FALSE)+VLOOKUP($B340,B!$C$5:$H$36,6,FALSE)+B!$G$34),10^(VLOOKUP($B341,B!$C$5:$H$36,5,FALSE)+VLOOKUP($B340,B!$C$5:$H$36,6,FALSE)))))))))</f>
        <v xml:space="preserve">   ---</v>
      </c>
      <c r="K341" s="5" t="str">
        <f t="shared" si="70"/>
        <v/>
      </c>
      <c r="L341" s="5" t="str">
        <f t="shared" si="63"/>
        <v/>
      </c>
      <c r="M341" s="5" t="str">
        <f t="shared" si="71"/>
        <v/>
      </c>
    </row>
    <row r="342" spans="1:13" x14ac:dyDescent="0.25">
      <c r="A342" s="4">
        <f t="shared" si="69"/>
        <v>330</v>
      </c>
      <c r="B342" s="1"/>
      <c r="C342" s="7"/>
      <c r="D342" s="8" t="str">
        <f t="shared" si="64"/>
        <v/>
      </c>
      <c r="E342" s="6" t="str">
        <f t="shared" si="65"/>
        <v xml:space="preserve">   ---</v>
      </c>
      <c r="F342" s="6" t="str">
        <f t="shared" si="66"/>
        <v xml:space="preserve">   ---</v>
      </c>
      <c r="G342" s="5" t="str">
        <f t="shared" si="67"/>
        <v/>
      </c>
      <c r="H342" s="6" t="str">
        <f t="shared" si="68"/>
        <v/>
      </c>
      <c r="I342" s="14" t="str">
        <f>IF(OR($B342="P",$B342="",$B342="AC",$B342="NT",$B342="Pc",$B342="CT",$B341="NT"),"   ---",(IF(AND(OR($B340="NT",$B340=""),$B343="CT",NOT($B341="Ac"),NOT($B342="NMe")),10^(VLOOKUP($B342,B!$C$5:$H$36,2,FALSE)+VLOOKUP($B341,B!$C$5:$H$36,3,FALSE)+B!$E$33+B!$D$34),(IF(AND(OR($B340="NT",$B340=""),NOT($B341="Ac")),10^(VLOOKUP($B342,B!$C$5:$H$36,2,FALSE)+VLOOKUP($B341,B!$C$5:$H$36,3,FALSE)+B!$E$33),(IF(AND($B343="CT",NOT($B342="NMe")),10^(VLOOKUP($B342,B!$C$5:$H$36,2,FALSE)+VLOOKUP($B341,B!$C$5:$H$36,3,FALSE)+B!$D$34),10^(VLOOKUP($B342,B!$C$5:$H$36,2,FALSE)+VLOOKUP($B341,B!$C$5:$H$36,3,FALSE)))))))))</f>
        <v xml:space="preserve">   ---</v>
      </c>
      <c r="J342" s="14" t="str">
        <f>IF(OR($B342="P",$B342="",$B342="AC",$B342="NT",$B342="Pc",$B342="CT",$B341="NT"),"   ---",(IF(AND(OR($B340="NT",$B340=""),$B343="CT",NOT($B341="Ac"),NOT($B342="NMe")),10^(VLOOKUP($B342,B!$C$5:$H$36,5,FALSE)+VLOOKUP($B341,B!$C$5:$H$36,6,FALSE)+B!$H$33+B!$G$34),(IF(AND(OR($B340="NT",$B340=""),NOT($B341="Ac")),10^(VLOOKUP($B342,B!$C$5:$H$36,5,FALSE)+VLOOKUP($B341,B!$C$5:$H$36,6,FALSE)+B!$H$33),(IF(AND($B343="CT",NOT($B342="NMe")),10^(VLOOKUP($B342,B!$C$5:$H$36,5,FALSE)+VLOOKUP($B341,B!$C$5:$H$36,6,FALSE)+B!$G$34),10^(VLOOKUP($B342,B!$C$5:$H$36,5,FALSE)+VLOOKUP($B341,B!$C$5:$H$36,6,FALSE)))))))))</f>
        <v xml:space="preserve">   ---</v>
      </c>
      <c r="K342" s="5" t="str">
        <f t="shared" si="70"/>
        <v/>
      </c>
      <c r="L342" s="5" t="str">
        <f t="shared" si="63"/>
        <v/>
      </c>
      <c r="M342" s="5" t="str">
        <f t="shared" si="71"/>
        <v/>
      </c>
    </row>
    <row r="343" spans="1:13" x14ac:dyDescent="0.25">
      <c r="A343" s="4">
        <f t="shared" si="69"/>
        <v>331</v>
      </c>
      <c r="B343" s="1"/>
      <c r="C343" s="7"/>
      <c r="D343" s="8" t="str">
        <f t="shared" si="64"/>
        <v/>
      </c>
      <c r="E343" s="6" t="str">
        <f t="shared" si="65"/>
        <v xml:space="preserve">   ---</v>
      </c>
      <c r="F343" s="6" t="str">
        <f t="shared" si="66"/>
        <v xml:space="preserve">   ---</v>
      </c>
      <c r="G343" s="5" t="str">
        <f t="shared" si="67"/>
        <v/>
      </c>
      <c r="H343" s="6" t="str">
        <f t="shared" si="68"/>
        <v/>
      </c>
      <c r="I343" s="14" t="str">
        <f>IF(OR($B343="P",$B343="",$B343="AC",$B343="NT",$B343="Pc",$B343="CT",$B342="NT"),"   ---",(IF(AND(OR($B341="NT",$B341=""),$B344="CT",NOT($B342="Ac"),NOT($B343="NMe")),10^(VLOOKUP($B343,B!$C$5:$H$36,2,FALSE)+VLOOKUP($B342,B!$C$5:$H$36,3,FALSE)+B!$E$33+B!$D$34),(IF(AND(OR($B341="NT",$B341=""),NOT($B342="Ac")),10^(VLOOKUP($B343,B!$C$5:$H$36,2,FALSE)+VLOOKUP($B342,B!$C$5:$H$36,3,FALSE)+B!$E$33),(IF(AND($B344="CT",NOT($B343="NMe")),10^(VLOOKUP($B343,B!$C$5:$H$36,2,FALSE)+VLOOKUP($B342,B!$C$5:$H$36,3,FALSE)+B!$D$34),10^(VLOOKUP($B343,B!$C$5:$H$36,2,FALSE)+VLOOKUP($B342,B!$C$5:$H$36,3,FALSE)))))))))</f>
        <v xml:space="preserve">   ---</v>
      </c>
      <c r="J343" s="14" t="str">
        <f>IF(OR($B343="P",$B343="",$B343="AC",$B343="NT",$B343="Pc",$B343="CT",$B342="NT"),"   ---",(IF(AND(OR($B341="NT",$B341=""),$B344="CT",NOT($B342="Ac"),NOT($B343="NMe")),10^(VLOOKUP($B343,B!$C$5:$H$36,5,FALSE)+VLOOKUP($B342,B!$C$5:$H$36,6,FALSE)+B!$H$33+B!$G$34),(IF(AND(OR($B341="NT",$B341=""),NOT($B342="Ac")),10^(VLOOKUP($B343,B!$C$5:$H$36,5,FALSE)+VLOOKUP($B342,B!$C$5:$H$36,6,FALSE)+B!$H$33),(IF(AND($B344="CT",NOT($B343="NMe")),10^(VLOOKUP($B343,B!$C$5:$H$36,5,FALSE)+VLOOKUP($B342,B!$C$5:$H$36,6,FALSE)+B!$G$34),10^(VLOOKUP($B343,B!$C$5:$H$36,5,FALSE)+VLOOKUP($B342,B!$C$5:$H$36,6,FALSE)))))))))</f>
        <v xml:space="preserve">   ---</v>
      </c>
      <c r="K343" s="5" t="str">
        <f t="shared" si="70"/>
        <v/>
      </c>
      <c r="L343" s="5" t="str">
        <f t="shared" si="63"/>
        <v/>
      </c>
      <c r="M343" s="5" t="str">
        <f t="shared" si="71"/>
        <v/>
      </c>
    </row>
    <row r="344" spans="1:13" x14ac:dyDescent="0.25">
      <c r="A344" s="4">
        <f t="shared" si="69"/>
        <v>332</v>
      </c>
      <c r="B344" s="1"/>
      <c r="C344" s="7"/>
      <c r="D344" s="8" t="str">
        <f t="shared" si="64"/>
        <v/>
      </c>
      <c r="E344" s="6" t="str">
        <f t="shared" si="65"/>
        <v xml:space="preserve">   ---</v>
      </c>
      <c r="F344" s="6" t="str">
        <f t="shared" si="66"/>
        <v xml:space="preserve">   ---</v>
      </c>
      <c r="G344" s="5" t="str">
        <f t="shared" si="67"/>
        <v/>
      </c>
      <c r="H344" s="6" t="str">
        <f t="shared" si="68"/>
        <v/>
      </c>
      <c r="I344" s="14" t="str">
        <f>IF(OR($B344="P",$B344="",$B344="AC",$B344="NT",$B344="Pc",$B344="CT",$B343="NT"),"   ---",(IF(AND(OR($B342="NT",$B342=""),$B345="CT",NOT($B343="Ac"),NOT($B344="NMe")),10^(VLOOKUP($B344,B!$C$5:$H$36,2,FALSE)+VLOOKUP($B343,B!$C$5:$H$36,3,FALSE)+B!$E$33+B!$D$34),(IF(AND(OR($B342="NT",$B342=""),NOT($B343="Ac")),10^(VLOOKUP($B344,B!$C$5:$H$36,2,FALSE)+VLOOKUP($B343,B!$C$5:$H$36,3,FALSE)+B!$E$33),(IF(AND($B345="CT",NOT($B344="NMe")),10^(VLOOKUP($B344,B!$C$5:$H$36,2,FALSE)+VLOOKUP($B343,B!$C$5:$H$36,3,FALSE)+B!$D$34),10^(VLOOKUP($B344,B!$C$5:$H$36,2,FALSE)+VLOOKUP($B343,B!$C$5:$H$36,3,FALSE)))))))))</f>
        <v xml:space="preserve">   ---</v>
      </c>
      <c r="J344" s="14" t="str">
        <f>IF(OR($B344="P",$B344="",$B344="AC",$B344="NT",$B344="Pc",$B344="CT",$B343="NT"),"   ---",(IF(AND(OR($B342="NT",$B342=""),$B345="CT",NOT($B343="Ac"),NOT($B344="NMe")),10^(VLOOKUP($B344,B!$C$5:$H$36,5,FALSE)+VLOOKUP($B343,B!$C$5:$H$36,6,FALSE)+B!$H$33+B!$G$34),(IF(AND(OR($B342="NT",$B342=""),NOT($B343="Ac")),10^(VLOOKUP($B344,B!$C$5:$H$36,5,FALSE)+VLOOKUP($B343,B!$C$5:$H$36,6,FALSE)+B!$H$33),(IF(AND($B345="CT",NOT($B344="NMe")),10^(VLOOKUP($B344,B!$C$5:$H$36,5,FALSE)+VLOOKUP($B343,B!$C$5:$H$36,6,FALSE)+B!$G$34),10^(VLOOKUP($B344,B!$C$5:$H$36,5,FALSE)+VLOOKUP($B343,B!$C$5:$H$36,6,FALSE)))))))))</f>
        <v xml:space="preserve">   ---</v>
      </c>
      <c r="K344" s="5" t="str">
        <f t="shared" si="70"/>
        <v/>
      </c>
      <c r="L344" s="5" t="str">
        <f t="shared" si="63"/>
        <v/>
      </c>
      <c r="M344" s="5" t="str">
        <f t="shared" si="71"/>
        <v/>
      </c>
    </row>
    <row r="345" spans="1:13" x14ac:dyDescent="0.25">
      <c r="A345" s="4">
        <f t="shared" si="69"/>
        <v>333</v>
      </c>
      <c r="B345" s="1"/>
      <c r="C345" s="7"/>
      <c r="D345" s="8" t="str">
        <f t="shared" si="64"/>
        <v/>
      </c>
      <c r="E345" s="6" t="str">
        <f t="shared" si="65"/>
        <v xml:space="preserve">   ---</v>
      </c>
      <c r="F345" s="6" t="str">
        <f t="shared" si="66"/>
        <v xml:space="preserve">   ---</v>
      </c>
      <c r="G345" s="5" t="str">
        <f t="shared" si="67"/>
        <v/>
      </c>
      <c r="H345" s="6" t="str">
        <f t="shared" si="68"/>
        <v/>
      </c>
      <c r="I345" s="14" t="str">
        <f>IF(OR($B345="P",$B345="",$B345="AC",$B345="NT",$B345="Pc",$B345="CT",$B344="NT"),"   ---",(IF(AND(OR($B343="NT",$B343=""),$B346="CT",NOT($B344="Ac"),NOT($B345="NMe")),10^(VLOOKUP($B345,B!$C$5:$H$36,2,FALSE)+VLOOKUP($B344,B!$C$5:$H$36,3,FALSE)+B!$E$33+B!$D$34),(IF(AND(OR($B343="NT",$B343=""),NOT($B344="Ac")),10^(VLOOKUP($B345,B!$C$5:$H$36,2,FALSE)+VLOOKUP($B344,B!$C$5:$H$36,3,FALSE)+B!$E$33),(IF(AND($B346="CT",NOT($B345="NMe")),10^(VLOOKUP($B345,B!$C$5:$H$36,2,FALSE)+VLOOKUP($B344,B!$C$5:$H$36,3,FALSE)+B!$D$34),10^(VLOOKUP($B345,B!$C$5:$H$36,2,FALSE)+VLOOKUP($B344,B!$C$5:$H$36,3,FALSE)))))))))</f>
        <v xml:space="preserve">   ---</v>
      </c>
      <c r="J345" s="14" t="str">
        <f>IF(OR($B345="P",$B345="",$B345="AC",$B345="NT",$B345="Pc",$B345="CT",$B344="NT"),"   ---",(IF(AND(OR($B343="NT",$B343=""),$B346="CT",NOT($B344="Ac"),NOT($B345="NMe")),10^(VLOOKUP($B345,B!$C$5:$H$36,5,FALSE)+VLOOKUP($B344,B!$C$5:$H$36,6,FALSE)+B!$H$33+B!$G$34),(IF(AND(OR($B343="NT",$B343=""),NOT($B344="Ac")),10^(VLOOKUP($B345,B!$C$5:$H$36,5,FALSE)+VLOOKUP($B344,B!$C$5:$H$36,6,FALSE)+B!$H$33),(IF(AND($B346="CT",NOT($B345="NMe")),10^(VLOOKUP($B345,B!$C$5:$H$36,5,FALSE)+VLOOKUP($B344,B!$C$5:$H$36,6,FALSE)+B!$G$34),10^(VLOOKUP($B345,B!$C$5:$H$36,5,FALSE)+VLOOKUP($B344,B!$C$5:$H$36,6,FALSE)))))))))</f>
        <v xml:space="preserve">   ---</v>
      </c>
      <c r="K345" s="5" t="str">
        <f t="shared" si="70"/>
        <v/>
      </c>
      <c r="L345" s="5" t="str">
        <f t="shared" si="63"/>
        <v/>
      </c>
      <c r="M345" s="5" t="str">
        <f t="shared" si="71"/>
        <v/>
      </c>
    </row>
    <row r="346" spans="1:13" x14ac:dyDescent="0.25">
      <c r="A346" s="4">
        <f t="shared" si="69"/>
        <v>334</v>
      </c>
      <c r="B346" s="1"/>
      <c r="C346" s="7"/>
      <c r="D346" s="8" t="str">
        <f t="shared" si="64"/>
        <v/>
      </c>
      <c r="E346" s="6" t="str">
        <f t="shared" si="65"/>
        <v xml:space="preserve">   ---</v>
      </c>
      <c r="F346" s="6" t="str">
        <f t="shared" si="66"/>
        <v xml:space="preserve">   ---</v>
      </c>
      <c r="G346" s="5" t="str">
        <f t="shared" si="67"/>
        <v/>
      </c>
      <c r="H346" s="6" t="str">
        <f t="shared" si="68"/>
        <v/>
      </c>
      <c r="I346" s="14" t="str">
        <f>IF(OR($B346="P",$B346="",$B346="AC",$B346="NT",$B346="Pc",$B346="CT",$B345="NT"),"   ---",(IF(AND(OR($B344="NT",$B344=""),$B347="CT",NOT($B345="Ac"),NOT($B346="NMe")),10^(VLOOKUP($B346,B!$C$5:$H$36,2,FALSE)+VLOOKUP($B345,B!$C$5:$H$36,3,FALSE)+B!$E$33+B!$D$34),(IF(AND(OR($B344="NT",$B344=""),NOT($B345="Ac")),10^(VLOOKUP($B346,B!$C$5:$H$36,2,FALSE)+VLOOKUP($B345,B!$C$5:$H$36,3,FALSE)+B!$E$33),(IF(AND($B347="CT",NOT($B346="NMe")),10^(VLOOKUP($B346,B!$C$5:$H$36,2,FALSE)+VLOOKUP($B345,B!$C$5:$H$36,3,FALSE)+B!$D$34),10^(VLOOKUP($B346,B!$C$5:$H$36,2,FALSE)+VLOOKUP($B345,B!$C$5:$H$36,3,FALSE)))))))))</f>
        <v xml:space="preserve">   ---</v>
      </c>
      <c r="J346" s="14" t="str">
        <f>IF(OR($B346="P",$B346="",$B346="AC",$B346="NT",$B346="Pc",$B346="CT",$B345="NT"),"   ---",(IF(AND(OR($B344="NT",$B344=""),$B347="CT",NOT($B345="Ac"),NOT($B346="NMe")),10^(VLOOKUP($B346,B!$C$5:$H$36,5,FALSE)+VLOOKUP($B345,B!$C$5:$H$36,6,FALSE)+B!$H$33+B!$G$34),(IF(AND(OR($B344="NT",$B344=""),NOT($B345="Ac")),10^(VLOOKUP($B346,B!$C$5:$H$36,5,FALSE)+VLOOKUP($B345,B!$C$5:$H$36,6,FALSE)+B!$H$33),(IF(AND($B347="CT",NOT($B346="NMe")),10^(VLOOKUP($B346,B!$C$5:$H$36,5,FALSE)+VLOOKUP($B345,B!$C$5:$H$36,6,FALSE)+B!$G$34),10^(VLOOKUP($B346,B!$C$5:$H$36,5,FALSE)+VLOOKUP($B345,B!$C$5:$H$36,6,FALSE)))))))))</f>
        <v xml:space="preserve">   ---</v>
      </c>
      <c r="K346" s="5" t="str">
        <f t="shared" si="70"/>
        <v/>
      </c>
      <c r="L346" s="5" t="str">
        <f t="shared" si="63"/>
        <v/>
      </c>
      <c r="M346" s="5" t="str">
        <f t="shared" si="71"/>
        <v/>
      </c>
    </row>
    <row r="347" spans="1:13" x14ac:dyDescent="0.25">
      <c r="A347" s="4">
        <f t="shared" si="69"/>
        <v>335</v>
      </c>
      <c r="B347" s="1"/>
      <c r="C347" s="7"/>
      <c r="D347" s="8" t="str">
        <f t="shared" si="64"/>
        <v/>
      </c>
      <c r="E347" s="6" t="str">
        <f t="shared" si="65"/>
        <v xml:space="preserve">   ---</v>
      </c>
      <c r="F347" s="6" t="str">
        <f t="shared" si="66"/>
        <v xml:space="preserve">   ---</v>
      </c>
      <c r="G347" s="5" t="str">
        <f t="shared" si="67"/>
        <v/>
      </c>
      <c r="H347" s="6" t="str">
        <f t="shared" si="68"/>
        <v/>
      </c>
      <c r="I347" s="14" t="str">
        <f>IF(OR($B347="P",$B347="",$B347="AC",$B347="NT",$B347="Pc",$B347="CT",$B346="NT"),"   ---",(IF(AND(OR($B345="NT",$B345=""),$B348="CT",NOT($B346="Ac"),NOT($B347="NMe")),10^(VLOOKUP($B347,B!$C$5:$H$36,2,FALSE)+VLOOKUP($B346,B!$C$5:$H$36,3,FALSE)+B!$E$33+B!$D$34),(IF(AND(OR($B345="NT",$B345=""),NOT($B346="Ac")),10^(VLOOKUP($B347,B!$C$5:$H$36,2,FALSE)+VLOOKUP($B346,B!$C$5:$H$36,3,FALSE)+B!$E$33),(IF(AND($B348="CT",NOT($B347="NMe")),10^(VLOOKUP($B347,B!$C$5:$H$36,2,FALSE)+VLOOKUP($B346,B!$C$5:$H$36,3,FALSE)+B!$D$34),10^(VLOOKUP($B347,B!$C$5:$H$36,2,FALSE)+VLOOKUP($B346,B!$C$5:$H$36,3,FALSE)))))))))</f>
        <v xml:space="preserve">   ---</v>
      </c>
      <c r="J347" s="14" t="str">
        <f>IF(OR($B347="P",$B347="",$B347="AC",$B347="NT",$B347="Pc",$B347="CT",$B346="NT"),"   ---",(IF(AND(OR($B345="NT",$B345=""),$B348="CT",NOT($B346="Ac"),NOT($B347="NMe")),10^(VLOOKUP($B347,B!$C$5:$H$36,5,FALSE)+VLOOKUP($B346,B!$C$5:$H$36,6,FALSE)+B!$H$33+B!$G$34),(IF(AND(OR($B345="NT",$B345=""),NOT($B346="Ac")),10^(VLOOKUP($B347,B!$C$5:$H$36,5,FALSE)+VLOOKUP($B346,B!$C$5:$H$36,6,FALSE)+B!$H$33),(IF(AND($B348="CT",NOT($B347="NMe")),10^(VLOOKUP($B347,B!$C$5:$H$36,5,FALSE)+VLOOKUP($B346,B!$C$5:$H$36,6,FALSE)+B!$G$34),10^(VLOOKUP($B347,B!$C$5:$H$36,5,FALSE)+VLOOKUP($B346,B!$C$5:$H$36,6,FALSE)))))))))</f>
        <v xml:space="preserve">   ---</v>
      </c>
      <c r="K347" s="5" t="str">
        <f t="shared" si="70"/>
        <v/>
      </c>
      <c r="L347" s="5" t="str">
        <f t="shared" si="63"/>
        <v/>
      </c>
      <c r="M347" s="5" t="str">
        <f t="shared" si="71"/>
        <v/>
      </c>
    </row>
    <row r="348" spans="1:13" x14ac:dyDescent="0.25">
      <c r="A348" s="4">
        <f t="shared" si="69"/>
        <v>336</v>
      </c>
      <c r="B348" s="1"/>
      <c r="C348" s="7"/>
      <c r="D348" s="8" t="str">
        <f t="shared" si="64"/>
        <v/>
      </c>
      <c r="E348" s="6" t="str">
        <f t="shared" si="65"/>
        <v xml:space="preserve">   ---</v>
      </c>
      <c r="F348" s="6" t="str">
        <f t="shared" si="66"/>
        <v xml:space="preserve">   ---</v>
      </c>
      <c r="G348" s="5" t="str">
        <f t="shared" si="67"/>
        <v/>
      </c>
      <c r="H348" s="6" t="str">
        <f t="shared" si="68"/>
        <v/>
      </c>
      <c r="I348" s="14" t="str">
        <f>IF(OR($B348="P",$B348="",$B348="AC",$B348="NT",$B348="Pc",$B348="CT",$B347="NT"),"   ---",(IF(AND(OR($B346="NT",$B346=""),$B349="CT",NOT($B347="Ac"),NOT($B348="NMe")),10^(VLOOKUP($B348,B!$C$5:$H$36,2,FALSE)+VLOOKUP($B347,B!$C$5:$H$36,3,FALSE)+B!$E$33+B!$D$34),(IF(AND(OR($B346="NT",$B346=""),NOT($B347="Ac")),10^(VLOOKUP($B348,B!$C$5:$H$36,2,FALSE)+VLOOKUP($B347,B!$C$5:$H$36,3,FALSE)+B!$E$33),(IF(AND($B349="CT",NOT($B348="NMe")),10^(VLOOKUP($B348,B!$C$5:$H$36,2,FALSE)+VLOOKUP($B347,B!$C$5:$H$36,3,FALSE)+B!$D$34),10^(VLOOKUP($B348,B!$C$5:$H$36,2,FALSE)+VLOOKUP($B347,B!$C$5:$H$36,3,FALSE)))))))))</f>
        <v xml:space="preserve">   ---</v>
      </c>
      <c r="J348" s="14" t="str">
        <f>IF(OR($B348="P",$B348="",$B348="AC",$B348="NT",$B348="Pc",$B348="CT",$B347="NT"),"   ---",(IF(AND(OR($B346="NT",$B346=""),$B349="CT",NOT($B347="Ac"),NOT($B348="NMe")),10^(VLOOKUP($B348,B!$C$5:$H$36,5,FALSE)+VLOOKUP($B347,B!$C$5:$H$36,6,FALSE)+B!$H$33+B!$G$34),(IF(AND(OR($B346="NT",$B346=""),NOT($B347="Ac")),10^(VLOOKUP($B348,B!$C$5:$H$36,5,FALSE)+VLOOKUP($B347,B!$C$5:$H$36,6,FALSE)+B!$H$33),(IF(AND($B349="CT",NOT($B348="NMe")),10^(VLOOKUP($B348,B!$C$5:$H$36,5,FALSE)+VLOOKUP($B347,B!$C$5:$H$36,6,FALSE)+B!$G$34),10^(VLOOKUP($B348,B!$C$5:$H$36,5,FALSE)+VLOOKUP($B347,B!$C$5:$H$36,6,FALSE)))))))))</f>
        <v xml:space="preserve">   ---</v>
      </c>
      <c r="K348" s="5" t="str">
        <f t="shared" si="70"/>
        <v/>
      </c>
      <c r="L348" s="5" t="str">
        <f t="shared" si="63"/>
        <v/>
      </c>
      <c r="M348" s="5" t="str">
        <f t="shared" si="71"/>
        <v/>
      </c>
    </row>
    <row r="349" spans="1:13" x14ac:dyDescent="0.25">
      <c r="A349" s="4">
        <f t="shared" si="69"/>
        <v>337</v>
      </c>
      <c r="B349" s="1"/>
      <c r="C349" s="7"/>
      <c r="D349" s="8" t="str">
        <f t="shared" si="64"/>
        <v/>
      </c>
      <c r="E349" s="6" t="str">
        <f t="shared" si="65"/>
        <v xml:space="preserve">   ---</v>
      </c>
      <c r="F349" s="6" t="str">
        <f t="shared" si="66"/>
        <v xml:space="preserve">   ---</v>
      </c>
      <c r="G349" s="5" t="str">
        <f t="shared" si="67"/>
        <v/>
      </c>
      <c r="H349" s="6" t="str">
        <f t="shared" si="68"/>
        <v/>
      </c>
      <c r="I349" s="14" t="str">
        <f>IF(OR($B349="P",$B349="",$B349="AC",$B349="NT",$B349="Pc",$B349="CT",$B348="NT"),"   ---",(IF(AND(OR($B347="NT",$B347=""),$B350="CT",NOT($B348="Ac"),NOT($B349="NMe")),10^(VLOOKUP($B349,B!$C$5:$H$36,2,FALSE)+VLOOKUP($B348,B!$C$5:$H$36,3,FALSE)+B!$E$33+B!$D$34),(IF(AND(OR($B347="NT",$B347=""),NOT($B348="Ac")),10^(VLOOKUP($B349,B!$C$5:$H$36,2,FALSE)+VLOOKUP($B348,B!$C$5:$H$36,3,FALSE)+B!$E$33),(IF(AND($B350="CT",NOT($B349="NMe")),10^(VLOOKUP($B349,B!$C$5:$H$36,2,FALSE)+VLOOKUP($B348,B!$C$5:$H$36,3,FALSE)+B!$D$34),10^(VLOOKUP($B349,B!$C$5:$H$36,2,FALSE)+VLOOKUP($B348,B!$C$5:$H$36,3,FALSE)))))))))</f>
        <v xml:space="preserve">   ---</v>
      </c>
      <c r="J349" s="14" t="str">
        <f>IF(OR($B349="P",$B349="",$B349="AC",$B349="NT",$B349="Pc",$B349="CT",$B348="NT"),"   ---",(IF(AND(OR($B347="NT",$B347=""),$B350="CT",NOT($B348="Ac"),NOT($B349="NMe")),10^(VLOOKUP($B349,B!$C$5:$H$36,5,FALSE)+VLOOKUP($B348,B!$C$5:$H$36,6,FALSE)+B!$H$33+B!$G$34),(IF(AND(OR($B347="NT",$B347=""),NOT($B348="Ac")),10^(VLOOKUP($B349,B!$C$5:$H$36,5,FALSE)+VLOOKUP($B348,B!$C$5:$H$36,6,FALSE)+B!$H$33),(IF(AND($B350="CT",NOT($B349="NMe")),10^(VLOOKUP($B349,B!$C$5:$H$36,5,FALSE)+VLOOKUP($B348,B!$C$5:$H$36,6,FALSE)+B!$G$34),10^(VLOOKUP($B349,B!$C$5:$H$36,5,FALSE)+VLOOKUP($B348,B!$C$5:$H$36,6,FALSE)))))))))</f>
        <v xml:space="preserve">   ---</v>
      </c>
      <c r="K349" s="5" t="str">
        <f t="shared" si="70"/>
        <v/>
      </c>
      <c r="L349" s="5" t="str">
        <f t="shared" si="63"/>
        <v/>
      </c>
      <c r="M349" s="5" t="str">
        <f t="shared" si="71"/>
        <v/>
      </c>
    </row>
    <row r="350" spans="1:13" x14ac:dyDescent="0.25">
      <c r="A350" s="4">
        <f t="shared" si="69"/>
        <v>338</v>
      </c>
      <c r="B350" s="1"/>
      <c r="C350" s="7"/>
      <c r="D350" s="8" t="str">
        <f t="shared" si="64"/>
        <v/>
      </c>
      <c r="E350" s="6" t="str">
        <f t="shared" si="65"/>
        <v xml:space="preserve">   ---</v>
      </c>
      <c r="F350" s="6" t="str">
        <f t="shared" si="66"/>
        <v xml:space="preserve">   ---</v>
      </c>
      <c r="G350" s="5" t="str">
        <f t="shared" si="67"/>
        <v/>
      </c>
      <c r="H350" s="6" t="str">
        <f t="shared" si="68"/>
        <v/>
      </c>
      <c r="I350" s="14" t="str">
        <f>IF(OR($B350="P",$B350="",$B350="AC",$B350="NT",$B350="Pc",$B350="CT",$B349="NT"),"   ---",(IF(AND(OR($B348="NT",$B348=""),$B351="CT",NOT($B349="Ac"),NOT($B350="NMe")),10^(VLOOKUP($B350,B!$C$5:$H$36,2,FALSE)+VLOOKUP($B349,B!$C$5:$H$36,3,FALSE)+B!$E$33+B!$D$34),(IF(AND(OR($B348="NT",$B348=""),NOT($B349="Ac")),10^(VLOOKUP($B350,B!$C$5:$H$36,2,FALSE)+VLOOKUP($B349,B!$C$5:$H$36,3,FALSE)+B!$E$33),(IF(AND($B351="CT",NOT($B350="NMe")),10^(VLOOKUP($B350,B!$C$5:$H$36,2,FALSE)+VLOOKUP($B349,B!$C$5:$H$36,3,FALSE)+B!$D$34),10^(VLOOKUP($B350,B!$C$5:$H$36,2,FALSE)+VLOOKUP($B349,B!$C$5:$H$36,3,FALSE)))))))))</f>
        <v xml:space="preserve">   ---</v>
      </c>
      <c r="J350" s="14" t="str">
        <f>IF(OR($B350="P",$B350="",$B350="AC",$B350="NT",$B350="Pc",$B350="CT",$B349="NT"),"   ---",(IF(AND(OR($B348="NT",$B348=""),$B351="CT",NOT($B349="Ac"),NOT($B350="NMe")),10^(VLOOKUP($B350,B!$C$5:$H$36,5,FALSE)+VLOOKUP($B349,B!$C$5:$H$36,6,FALSE)+B!$H$33+B!$G$34),(IF(AND(OR($B348="NT",$B348=""),NOT($B349="Ac")),10^(VLOOKUP($B350,B!$C$5:$H$36,5,FALSE)+VLOOKUP($B349,B!$C$5:$H$36,6,FALSE)+B!$H$33),(IF(AND($B351="CT",NOT($B350="NMe")),10^(VLOOKUP($B350,B!$C$5:$H$36,5,FALSE)+VLOOKUP($B349,B!$C$5:$H$36,6,FALSE)+B!$G$34),10^(VLOOKUP($B350,B!$C$5:$H$36,5,FALSE)+VLOOKUP($B349,B!$C$5:$H$36,6,FALSE)))))))))</f>
        <v xml:space="preserve">   ---</v>
      </c>
      <c r="K350" s="5" t="str">
        <f t="shared" si="70"/>
        <v/>
      </c>
      <c r="L350" s="5" t="str">
        <f t="shared" si="63"/>
        <v/>
      </c>
      <c r="M350" s="5" t="str">
        <f t="shared" si="71"/>
        <v/>
      </c>
    </row>
    <row r="351" spans="1:13" x14ac:dyDescent="0.25">
      <c r="A351" s="4">
        <f t="shared" si="69"/>
        <v>339</v>
      </c>
      <c r="B351" s="1"/>
      <c r="C351" s="7"/>
      <c r="D351" s="8" t="str">
        <f t="shared" si="64"/>
        <v/>
      </c>
      <c r="E351" s="6" t="str">
        <f t="shared" si="65"/>
        <v xml:space="preserve">   ---</v>
      </c>
      <c r="F351" s="6" t="str">
        <f t="shared" si="66"/>
        <v xml:space="preserve">   ---</v>
      </c>
      <c r="G351" s="5" t="str">
        <f t="shared" si="67"/>
        <v/>
      </c>
      <c r="H351" s="6" t="str">
        <f t="shared" si="68"/>
        <v/>
      </c>
      <c r="I351" s="14" t="str">
        <f>IF(OR($B351="P",$B351="",$B351="AC",$B351="NT",$B351="Pc",$B351="CT",$B350="NT"),"   ---",(IF(AND(OR($B349="NT",$B349=""),$B352="CT",NOT($B350="Ac"),NOT($B351="NMe")),10^(VLOOKUP($B351,B!$C$5:$H$36,2,FALSE)+VLOOKUP($B350,B!$C$5:$H$36,3,FALSE)+B!$E$33+B!$D$34),(IF(AND(OR($B349="NT",$B349=""),NOT($B350="Ac")),10^(VLOOKUP($B351,B!$C$5:$H$36,2,FALSE)+VLOOKUP($B350,B!$C$5:$H$36,3,FALSE)+B!$E$33),(IF(AND($B352="CT",NOT($B351="NMe")),10^(VLOOKUP($B351,B!$C$5:$H$36,2,FALSE)+VLOOKUP($B350,B!$C$5:$H$36,3,FALSE)+B!$D$34),10^(VLOOKUP($B351,B!$C$5:$H$36,2,FALSE)+VLOOKUP($B350,B!$C$5:$H$36,3,FALSE)))))))))</f>
        <v xml:space="preserve">   ---</v>
      </c>
      <c r="J351" s="14" t="str">
        <f>IF(OR($B351="P",$B351="",$B351="AC",$B351="NT",$B351="Pc",$B351="CT",$B350="NT"),"   ---",(IF(AND(OR($B349="NT",$B349=""),$B352="CT",NOT($B350="Ac"),NOT($B351="NMe")),10^(VLOOKUP($B351,B!$C$5:$H$36,5,FALSE)+VLOOKUP($B350,B!$C$5:$H$36,6,FALSE)+B!$H$33+B!$G$34),(IF(AND(OR($B349="NT",$B349=""),NOT($B350="Ac")),10^(VLOOKUP($B351,B!$C$5:$H$36,5,FALSE)+VLOOKUP($B350,B!$C$5:$H$36,6,FALSE)+B!$H$33),(IF(AND($B352="CT",NOT($B351="NMe")),10^(VLOOKUP($B351,B!$C$5:$H$36,5,FALSE)+VLOOKUP($B350,B!$C$5:$H$36,6,FALSE)+B!$G$34),10^(VLOOKUP($B351,B!$C$5:$H$36,5,FALSE)+VLOOKUP($B350,B!$C$5:$H$36,6,FALSE)))))))))</f>
        <v xml:space="preserve">   ---</v>
      </c>
      <c r="K351" s="5" t="str">
        <f t="shared" si="70"/>
        <v/>
      </c>
      <c r="L351" s="5" t="str">
        <f t="shared" si="63"/>
        <v/>
      </c>
      <c r="M351" s="5" t="str">
        <f t="shared" si="71"/>
        <v/>
      </c>
    </row>
    <row r="352" spans="1:13" x14ac:dyDescent="0.25">
      <c r="A352" s="4">
        <f t="shared" si="69"/>
        <v>340</v>
      </c>
      <c r="B352" s="1"/>
      <c r="C352" s="7"/>
      <c r="D352" s="8" t="str">
        <f t="shared" si="64"/>
        <v/>
      </c>
      <c r="E352" s="6" t="str">
        <f t="shared" si="65"/>
        <v xml:space="preserve">   ---</v>
      </c>
      <c r="F352" s="6" t="str">
        <f t="shared" si="66"/>
        <v xml:space="preserve">   ---</v>
      </c>
      <c r="G352" s="5" t="str">
        <f t="shared" si="67"/>
        <v/>
      </c>
      <c r="H352" s="6" t="str">
        <f t="shared" si="68"/>
        <v/>
      </c>
      <c r="I352" s="14" t="str">
        <f>IF(OR($B352="P",$B352="",$B352="AC",$B352="NT",$B352="Pc",$B352="CT",$B351="NT"),"   ---",(IF(AND(OR($B350="NT",$B350=""),$B353="CT",NOT($B351="Ac"),NOT($B352="NMe")),10^(VLOOKUP($B352,B!$C$5:$H$36,2,FALSE)+VLOOKUP($B351,B!$C$5:$H$36,3,FALSE)+B!$E$33+B!$D$34),(IF(AND(OR($B350="NT",$B350=""),NOT($B351="Ac")),10^(VLOOKUP($B352,B!$C$5:$H$36,2,FALSE)+VLOOKUP($B351,B!$C$5:$H$36,3,FALSE)+B!$E$33),(IF(AND($B353="CT",NOT($B352="NMe")),10^(VLOOKUP($B352,B!$C$5:$H$36,2,FALSE)+VLOOKUP($B351,B!$C$5:$H$36,3,FALSE)+B!$D$34),10^(VLOOKUP($B352,B!$C$5:$H$36,2,FALSE)+VLOOKUP($B351,B!$C$5:$H$36,3,FALSE)))))))))</f>
        <v xml:space="preserve">   ---</v>
      </c>
      <c r="J352" s="14" t="str">
        <f>IF(OR($B352="P",$B352="",$B352="AC",$B352="NT",$B352="Pc",$B352="CT",$B351="NT"),"   ---",(IF(AND(OR($B350="NT",$B350=""),$B353="CT",NOT($B351="Ac"),NOT($B352="NMe")),10^(VLOOKUP($B352,B!$C$5:$H$36,5,FALSE)+VLOOKUP($B351,B!$C$5:$H$36,6,FALSE)+B!$H$33+B!$G$34),(IF(AND(OR($B350="NT",$B350=""),NOT($B351="Ac")),10^(VLOOKUP($B352,B!$C$5:$H$36,5,FALSE)+VLOOKUP($B351,B!$C$5:$H$36,6,FALSE)+B!$H$33),(IF(AND($B353="CT",NOT($B352="NMe")),10^(VLOOKUP($B352,B!$C$5:$H$36,5,FALSE)+VLOOKUP($B351,B!$C$5:$H$36,6,FALSE)+B!$G$34),10^(VLOOKUP($B352,B!$C$5:$H$36,5,FALSE)+VLOOKUP($B351,B!$C$5:$H$36,6,FALSE)))))))))</f>
        <v xml:space="preserve">   ---</v>
      </c>
      <c r="K352" s="5" t="str">
        <f t="shared" si="70"/>
        <v/>
      </c>
      <c r="L352" s="5" t="str">
        <f t="shared" si="63"/>
        <v/>
      </c>
      <c r="M352" s="5" t="str">
        <f t="shared" si="71"/>
        <v/>
      </c>
    </row>
    <row r="353" spans="1:13" x14ac:dyDescent="0.25">
      <c r="A353" s="4">
        <f t="shared" si="69"/>
        <v>341</v>
      </c>
      <c r="B353" s="1"/>
      <c r="C353" s="7"/>
      <c r="D353" s="8" t="str">
        <f t="shared" si="64"/>
        <v/>
      </c>
      <c r="E353" s="6" t="str">
        <f t="shared" si="65"/>
        <v xml:space="preserve">   ---</v>
      </c>
      <c r="F353" s="6" t="str">
        <f t="shared" si="66"/>
        <v xml:space="preserve">   ---</v>
      </c>
      <c r="G353" s="5" t="str">
        <f t="shared" si="67"/>
        <v/>
      </c>
      <c r="H353" s="6" t="str">
        <f t="shared" si="68"/>
        <v/>
      </c>
      <c r="I353" s="14" t="str">
        <f>IF(OR($B353="P",$B353="",$B353="AC",$B353="NT",$B353="Pc",$B353="CT",$B352="NT"),"   ---",(IF(AND(OR($B351="NT",$B351=""),$B354="CT",NOT($B352="Ac"),NOT($B353="NMe")),10^(VLOOKUP($B353,B!$C$5:$H$36,2,FALSE)+VLOOKUP($B352,B!$C$5:$H$36,3,FALSE)+B!$E$33+B!$D$34),(IF(AND(OR($B351="NT",$B351=""),NOT($B352="Ac")),10^(VLOOKUP($B353,B!$C$5:$H$36,2,FALSE)+VLOOKUP($B352,B!$C$5:$H$36,3,FALSE)+B!$E$33),(IF(AND($B354="CT",NOT($B353="NMe")),10^(VLOOKUP($B353,B!$C$5:$H$36,2,FALSE)+VLOOKUP($B352,B!$C$5:$H$36,3,FALSE)+B!$D$34),10^(VLOOKUP($B353,B!$C$5:$H$36,2,FALSE)+VLOOKUP($B352,B!$C$5:$H$36,3,FALSE)))))))))</f>
        <v xml:space="preserve">   ---</v>
      </c>
      <c r="J353" s="14" t="str">
        <f>IF(OR($B353="P",$B353="",$B353="AC",$B353="NT",$B353="Pc",$B353="CT",$B352="NT"),"   ---",(IF(AND(OR($B351="NT",$B351=""),$B354="CT",NOT($B352="Ac"),NOT($B353="NMe")),10^(VLOOKUP($B353,B!$C$5:$H$36,5,FALSE)+VLOOKUP($B352,B!$C$5:$H$36,6,FALSE)+B!$H$33+B!$G$34),(IF(AND(OR($B351="NT",$B351=""),NOT($B352="Ac")),10^(VLOOKUP($B353,B!$C$5:$H$36,5,FALSE)+VLOOKUP($B352,B!$C$5:$H$36,6,FALSE)+B!$H$33),(IF(AND($B354="CT",NOT($B353="NMe")),10^(VLOOKUP($B353,B!$C$5:$H$36,5,FALSE)+VLOOKUP($B352,B!$C$5:$H$36,6,FALSE)+B!$G$34),10^(VLOOKUP($B353,B!$C$5:$H$36,5,FALSE)+VLOOKUP($B352,B!$C$5:$H$36,6,FALSE)))))))))</f>
        <v xml:space="preserve">   ---</v>
      </c>
      <c r="K353" s="5" t="str">
        <f t="shared" si="70"/>
        <v/>
      </c>
      <c r="L353" s="5" t="str">
        <f t="shared" si="63"/>
        <v/>
      </c>
      <c r="M353" s="5" t="str">
        <f t="shared" si="71"/>
        <v/>
      </c>
    </row>
    <row r="354" spans="1:13" x14ac:dyDescent="0.25">
      <c r="A354" s="4">
        <f t="shared" si="69"/>
        <v>342</v>
      </c>
      <c r="B354" s="1"/>
      <c r="C354" s="7"/>
      <c r="D354" s="8" t="str">
        <f t="shared" si="64"/>
        <v/>
      </c>
      <c r="E354" s="6" t="str">
        <f t="shared" si="65"/>
        <v xml:space="preserve">   ---</v>
      </c>
      <c r="F354" s="6" t="str">
        <f t="shared" si="66"/>
        <v xml:space="preserve">   ---</v>
      </c>
      <c r="G354" s="5" t="str">
        <f t="shared" si="67"/>
        <v/>
      </c>
      <c r="H354" s="6" t="str">
        <f t="shared" si="68"/>
        <v/>
      </c>
      <c r="I354" s="14" t="str">
        <f>IF(OR($B354="P",$B354="",$B354="AC",$B354="NT",$B354="Pc",$B354="CT",$B353="NT"),"   ---",(IF(AND(OR($B352="NT",$B352=""),$B355="CT",NOT($B353="Ac"),NOT($B354="NMe")),10^(VLOOKUP($B354,B!$C$5:$H$36,2,FALSE)+VLOOKUP($B353,B!$C$5:$H$36,3,FALSE)+B!$E$33+B!$D$34),(IF(AND(OR($B352="NT",$B352=""),NOT($B353="Ac")),10^(VLOOKUP($B354,B!$C$5:$H$36,2,FALSE)+VLOOKUP($B353,B!$C$5:$H$36,3,FALSE)+B!$E$33),(IF(AND($B355="CT",NOT($B354="NMe")),10^(VLOOKUP($B354,B!$C$5:$H$36,2,FALSE)+VLOOKUP($B353,B!$C$5:$H$36,3,FALSE)+B!$D$34),10^(VLOOKUP($B354,B!$C$5:$H$36,2,FALSE)+VLOOKUP($B353,B!$C$5:$H$36,3,FALSE)))))))))</f>
        <v xml:space="preserve">   ---</v>
      </c>
      <c r="J354" s="14" t="str">
        <f>IF(OR($B354="P",$B354="",$B354="AC",$B354="NT",$B354="Pc",$B354="CT",$B353="NT"),"   ---",(IF(AND(OR($B352="NT",$B352=""),$B355="CT",NOT($B353="Ac"),NOT($B354="NMe")),10^(VLOOKUP($B354,B!$C$5:$H$36,5,FALSE)+VLOOKUP($B353,B!$C$5:$H$36,6,FALSE)+B!$H$33+B!$G$34),(IF(AND(OR($B352="NT",$B352=""),NOT($B353="Ac")),10^(VLOOKUP($B354,B!$C$5:$H$36,5,FALSE)+VLOOKUP($B353,B!$C$5:$H$36,6,FALSE)+B!$H$33),(IF(AND($B355="CT",NOT($B354="NMe")),10^(VLOOKUP($B354,B!$C$5:$H$36,5,FALSE)+VLOOKUP($B353,B!$C$5:$H$36,6,FALSE)+B!$G$34),10^(VLOOKUP($B354,B!$C$5:$H$36,5,FALSE)+VLOOKUP($B353,B!$C$5:$H$36,6,FALSE)))))))))</f>
        <v xml:space="preserve">   ---</v>
      </c>
      <c r="K354" s="5" t="str">
        <f t="shared" si="70"/>
        <v/>
      </c>
      <c r="L354" s="5" t="str">
        <f t="shared" si="63"/>
        <v/>
      </c>
      <c r="M354" s="5" t="str">
        <f t="shared" si="71"/>
        <v/>
      </c>
    </row>
    <row r="355" spans="1:13" x14ac:dyDescent="0.25">
      <c r="A355" s="4">
        <f t="shared" si="69"/>
        <v>343</v>
      </c>
      <c r="B355" s="1"/>
      <c r="C355" s="7"/>
      <c r="D355" s="8" t="str">
        <f t="shared" si="64"/>
        <v/>
      </c>
      <c r="E355" s="6" t="str">
        <f t="shared" si="65"/>
        <v xml:space="preserve">   ---</v>
      </c>
      <c r="F355" s="6" t="str">
        <f t="shared" si="66"/>
        <v xml:space="preserve">   ---</v>
      </c>
      <c r="G355" s="5" t="str">
        <f t="shared" si="67"/>
        <v/>
      </c>
      <c r="H355" s="6" t="str">
        <f t="shared" si="68"/>
        <v/>
      </c>
      <c r="I355" s="14" t="str">
        <f>IF(OR($B355="P",$B355="",$B355="AC",$B355="NT",$B355="Pc",$B355="CT",$B354="NT"),"   ---",(IF(AND(OR($B353="NT",$B353=""),$B356="CT",NOT($B354="Ac"),NOT($B355="NMe")),10^(VLOOKUP($B355,B!$C$5:$H$36,2,FALSE)+VLOOKUP($B354,B!$C$5:$H$36,3,FALSE)+B!$E$33+B!$D$34),(IF(AND(OR($B353="NT",$B353=""),NOT($B354="Ac")),10^(VLOOKUP($B355,B!$C$5:$H$36,2,FALSE)+VLOOKUP($B354,B!$C$5:$H$36,3,FALSE)+B!$E$33),(IF(AND($B356="CT",NOT($B355="NMe")),10^(VLOOKUP($B355,B!$C$5:$H$36,2,FALSE)+VLOOKUP($B354,B!$C$5:$H$36,3,FALSE)+B!$D$34),10^(VLOOKUP($B355,B!$C$5:$H$36,2,FALSE)+VLOOKUP($B354,B!$C$5:$H$36,3,FALSE)))))))))</f>
        <v xml:space="preserve">   ---</v>
      </c>
      <c r="J355" s="14" t="str">
        <f>IF(OR($B355="P",$B355="",$B355="AC",$B355="NT",$B355="Pc",$B355="CT",$B354="NT"),"   ---",(IF(AND(OR($B353="NT",$B353=""),$B356="CT",NOT($B354="Ac"),NOT($B355="NMe")),10^(VLOOKUP($B355,B!$C$5:$H$36,5,FALSE)+VLOOKUP($B354,B!$C$5:$H$36,6,FALSE)+B!$H$33+B!$G$34),(IF(AND(OR($B353="NT",$B353=""),NOT($B354="Ac")),10^(VLOOKUP($B355,B!$C$5:$H$36,5,FALSE)+VLOOKUP($B354,B!$C$5:$H$36,6,FALSE)+B!$H$33),(IF(AND($B356="CT",NOT($B355="NMe")),10^(VLOOKUP($B355,B!$C$5:$H$36,5,FALSE)+VLOOKUP($B354,B!$C$5:$H$36,6,FALSE)+B!$G$34),10^(VLOOKUP($B355,B!$C$5:$H$36,5,FALSE)+VLOOKUP($B354,B!$C$5:$H$36,6,FALSE)))))))))</f>
        <v xml:space="preserve">   ---</v>
      </c>
      <c r="K355" s="5" t="str">
        <f t="shared" si="70"/>
        <v/>
      </c>
      <c r="L355" s="5" t="str">
        <f t="shared" ref="L355:L418" si="72">IF(OR($B355="",$B355="CT"),"",$J355*$Q$14*$H$3*Q$9)</f>
        <v/>
      </c>
      <c r="M355" s="5" t="str">
        <f t="shared" si="71"/>
        <v/>
      </c>
    </row>
    <row r="356" spans="1:13" x14ac:dyDescent="0.25">
      <c r="A356" s="4">
        <f t="shared" si="69"/>
        <v>344</v>
      </c>
      <c r="B356" s="1"/>
      <c r="C356" s="7"/>
      <c r="D356" s="8" t="str">
        <f t="shared" si="64"/>
        <v/>
      </c>
      <c r="E356" s="6" t="str">
        <f t="shared" si="65"/>
        <v xml:space="preserve">   ---</v>
      </c>
      <c r="F356" s="6" t="str">
        <f t="shared" si="66"/>
        <v xml:space="preserve">   ---</v>
      </c>
      <c r="G356" s="5" t="str">
        <f t="shared" si="67"/>
        <v/>
      </c>
      <c r="H356" s="6" t="str">
        <f t="shared" si="68"/>
        <v/>
      </c>
      <c r="I356" s="14" t="str">
        <f>IF(OR($B356="P",$B356="",$B356="AC",$B356="NT",$B356="Pc",$B356="CT",$B355="NT"),"   ---",(IF(AND(OR($B354="NT",$B354=""),$B357="CT",NOT($B355="Ac"),NOT($B356="NMe")),10^(VLOOKUP($B356,B!$C$5:$H$36,2,FALSE)+VLOOKUP($B355,B!$C$5:$H$36,3,FALSE)+B!$E$33+B!$D$34),(IF(AND(OR($B354="NT",$B354=""),NOT($B355="Ac")),10^(VLOOKUP($B356,B!$C$5:$H$36,2,FALSE)+VLOOKUP($B355,B!$C$5:$H$36,3,FALSE)+B!$E$33),(IF(AND($B357="CT",NOT($B356="NMe")),10^(VLOOKUP($B356,B!$C$5:$H$36,2,FALSE)+VLOOKUP($B355,B!$C$5:$H$36,3,FALSE)+B!$D$34),10^(VLOOKUP($B356,B!$C$5:$H$36,2,FALSE)+VLOOKUP($B355,B!$C$5:$H$36,3,FALSE)))))))))</f>
        <v xml:space="preserve">   ---</v>
      </c>
      <c r="J356" s="14" t="str">
        <f>IF(OR($B356="P",$B356="",$B356="AC",$B356="NT",$B356="Pc",$B356="CT",$B355="NT"),"   ---",(IF(AND(OR($B354="NT",$B354=""),$B357="CT",NOT($B355="Ac"),NOT($B356="NMe")),10^(VLOOKUP($B356,B!$C$5:$H$36,5,FALSE)+VLOOKUP($B355,B!$C$5:$H$36,6,FALSE)+B!$H$33+B!$G$34),(IF(AND(OR($B354="NT",$B354=""),NOT($B355="Ac")),10^(VLOOKUP($B356,B!$C$5:$H$36,5,FALSE)+VLOOKUP($B355,B!$C$5:$H$36,6,FALSE)+B!$H$33),(IF(AND($B357="CT",NOT($B356="NMe")),10^(VLOOKUP($B356,B!$C$5:$H$36,5,FALSE)+VLOOKUP($B355,B!$C$5:$H$36,6,FALSE)+B!$G$34),10^(VLOOKUP($B356,B!$C$5:$H$36,5,FALSE)+VLOOKUP($B355,B!$C$5:$H$36,6,FALSE)))))))))</f>
        <v xml:space="preserve">   ---</v>
      </c>
      <c r="K356" s="5" t="str">
        <f t="shared" si="70"/>
        <v/>
      </c>
      <c r="L356" s="5" t="str">
        <f t="shared" si="72"/>
        <v/>
      </c>
      <c r="M356" s="5" t="str">
        <f t="shared" si="71"/>
        <v/>
      </c>
    </row>
    <row r="357" spans="1:13" x14ac:dyDescent="0.25">
      <c r="A357" s="4">
        <f t="shared" si="69"/>
        <v>345</v>
      </c>
      <c r="B357" s="1"/>
      <c r="C357" s="7"/>
      <c r="D357" s="8" t="str">
        <f t="shared" si="64"/>
        <v/>
      </c>
      <c r="E357" s="6" t="str">
        <f t="shared" si="65"/>
        <v xml:space="preserve">   ---</v>
      </c>
      <c r="F357" s="6" t="str">
        <f t="shared" si="66"/>
        <v xml:space="preserve">   ---</v>
      </c>
      <c r="G357" s="5" t="str">
        <f t="shared" si="67"/>
        <v/>
      </c>
      <c r="H357" s="6" t="str">
        <f t="shared" si="68"/>
        <v/>
      </c>
      <c r="I357" s="14" t="str">
        <f>IF(OR($B357="P",$B357="",$B357="AC",$B357="NT",$B357="Pc",$B357="CT",$B356="NT"),"   ---",(IF(AND(OR($B355="NT",$B355=""),$B358="CT",NOT($B356="Ac"),NOT($B357="NMe")),10^(VLOOKUP($B357,B!$C$5:$H$36,2,FALSE)+VLOOKUP($B356,B!$C$5:$H$36,3,FALSE)+B!$E$33+B!$D$34),(IF(AND(OR($B355="NT",$B355=""),NOT($B356="Ac")),10^(VLOOKUP($B357,B!$C$5:$H$36,2,FALSE)+VLOOKUP($B356,B!$C$5:$H$36,3,FALSE)+B!$E$33),(IF(AND($B358="CT",NOT($B357="NMe")),10^(VLOOKUP($B357,B!$C$5:$H$36,2,FALSE)+VLOOKUP($B356,B!$C$5:$H$36,3,FALSE)+B!$D$34),10^(VLOOKUP($B357,B!$C$5:$H$36,2,FALSE)+VLOOKUP($B356,B!$C$5:$H$36,3,FALSE)))))))))</f>
        <v xml:space="preserve">   ---</v>
      </c>
      <c r="J357" s="14" t="str">
        <f>IF(OR($B357="P",$B357="",$B357="AC",$B357="NT",$B357="Pc",$B357="CT",$B356="NT"),"   ---",(IF(AND(OR($B355="NT",$B355=""),$B358="CT",NOT($B356="Ac"),NOT($B357="NMe")),10^(VLOOKUP($B357,B!$C$5:$H$36,5,FALSE)+VLOOKUP($B356,B!$C$5:$H$36,6,FALSE)+B!$H$33+B!$G$34),(IF(AND(OR($B355="NT",$B355=""),NOT($B356="Ac")),10^(VLOOKUP($B357,B!$C$5:$H$36,5,FALSE)+VLOOKUP($B356,B!$C$5:$H$36,6,FALSE)+B!$H$33),(IF(AND($B358="CT",NOT($B357="NMe")),10^(VLOOKUP($B357,B!$C$5:$H$36,5,FALSE)+VLOOKUP($B356,B!$C$5:$H$36,6,FALSE)+B!$G$34),10^(VLOOKUP($B357,B!$C$5:$H$36,5,FALSE)+VLOOKUP($B356,B!$C$5:$H$36,6,FALSE)))))))))</f>
        <v xml:space="preserve">   ---</v>
      </c>
      <c r="K357" s="5" t="str">
        <f t="shared" si="70"/>
        <v/>
      </c>
      <c r="L357" s="5" t="str">
        <f t="shared" si="72"/>
        <v/>
      </c>
      <c r="M357" s="5" t="str">
        <f t="shared" si="71"/>
        <v/>
      </c>
    </row>
    <row r="358" spans="1:13" x14ac:dyDescent="0.25">
      <c r="A358" s="4">
        <f t="shared" si="69"/>
        <v>346</v>
      </c>
      <c r="B358" s="1"/>
      <c r="C358" s="7"/>
      <c r="D358" s="8" t="str">
        <f t="shared" si="64"/>
        <v/>
      </c>
      <c r="E358" s="6" t="str">
        <f t="shared" si="65"/>
        <v xml:space="preserve">   ---</v>
      </c>
      <c r="F358" s="6" t="str">
        <f t="shared" si="66"/>
        <v xml:space="preserve">   ---</v>
      </c>
      <c r="G358" s="5" t="str">
        <f t="shared" si="67"/>
        <v/>
      </c>
      <c r="H358" s="6" t="str">
        <f t="shared" si="68"/>
        <v/>
      </c>
      <c r="I358" s="14" t="str">
        <f>IF(OR($B358="P",$B358="",$B358="AC",$B358="NT",$B358="Pc",$B358="CT",$B357="NT"),"   ---",(IF(AND(OR($B356="NT",$B356=""),$B359="CT",NOT($B357="Ac"),NOT($B358="NMe")),10^(VLOOKUP($B358,B!$C$5:$H$36,2,FALSE)+VLOOKUP($B357,B!$C$5:$H$36,3,FALSE)+B!$E$33+B!$D$34),(IF(AND(OR($B356="NT",$B356=""),NOT($B357="Ac")),10^(VLOOKUP($B358,B!$C$5:$H$36,2,FALSE)+VLOOKUP($B357,B!$C$5:$H$36,3,FALSE)+B!$E$33),(IF(AND($B359="CT",NOT($B358="NMe")),10^(VLOOKUP($B358,B!$C$5:$H$36,2,FALSE)+VLOOKUP($B357,B!$C$5:$H$36,3,FALSE)+B!$D$34),10^(VLOOKUP($B358,B!$C$5:$H$36,2,FALSE)+VLOOKUP($B357,B!$C$5:$H$36,3,FALSE)))))))))</f>
        <v xml:space="preserve">   ---</v>
      </c>
      <c r="J358" s="14" t="str">
        <f>IF(OR($B358="P",$B358="",$B358="AC",$B358="NT",$B358="Pc",$B358="CT",$B357="NT"),"   ---",(IF(AND(OR($B356="NT",$B356=""),$B359="CT",NOT($B357="Ac"),NOT($B358="NMe")),10^(VLOOKUP($B358,B!$C$5:$H$36,5,FALSE)+VLOOKUP($B357,B!$C$5:$H$36,6,FALSE)+B!$H$33+B!$G$34),(IF(AND(OR($B356="NT",$B356=""),NOT($B357="Ac")),10^(VLOOKUP($B358,B!$C$5:$H$36,5,FALSE)+VLOOKUP($B357,B!$C$5:$H$36,6,FALSE)+B!$H$33),(IF(AND($B359="CT",NOT($B358="NMe")),10^(VLOOKUP($B358,B!$C$5:$H$36,5,FALSE)+VLOOKUP($B357,B!$C$5:$H$36,6,FALSE)+B!$G$34),10^(VLOOKUP($B358,B!$C$5:$H$36,5,FALSE)+VLOOKUP($B357,B!$C$5:$H$36,6,FALSE)))))))))</f>
        <v xml:space="preserve">   ---</v>
      </c>
      <c r="K358" s="5" t="str">
        <f t="shared" si="70"/>
        <v/>
      </c>
      <c r="L358" s="5" t="str">
        <f t="shared" si="72"/>
        <v/>
      </c>
      <c r="M358" s="5" t="str">
        <f t="shared" si="71"/>
        <v/>
      </c>
    </row>
    <row r="359" spans="1:13" x14ac:dyDescent="0.25">
      <c r="A359" s="4">
        <f t="shared" si="69"/>
        <v>347</v>
      </c>
      <c r="B359" s="1"/>
      <c r="C359" s="7"/>
      <c r="D359" s="8" t="str">
        <f t="shared" si="64"/>
        <v/>
      </c>
      <c r="E359" s="6" t="str">
        <f t="shared" si="65"/>
        <v xml:space="preserve">   ---</v>
      </c>
      <c r="F359" s="6" t="str">
        <f t="shared" si="66"/>
        <v xml:space="preserve">   ---</v>
      </c>
      <c r="G359" s="5" t="str">
        <f t="shared" si="67"/>
        <v/>
      </c>
      <c r="H359" s="6" t="str">
        <f t="shared" si="68"/>
        <v/>
      </c>
      <c r="I359" s="14" t="str">
        <f>IF(OR($B359="P",$B359="",$B359="AC",$B359="NT",$B359="Pc",$B359="CT",$B358="NT"),"   ---",(IF(AND(OR($B357="NT",$B357=""),$B360="CT",NOT($B358="Ac"),NOT($B359="NMe")),10^(VLOOKUP($B359,B!$C$5:$H$36,2,FALSE)+VLOOKUP($B358,B!$C$5:$H$36,3,FALSE)+B!$E$33+B!$D$34),(IF(AND(OR($B357="NT",$B357=""),NOT($B358="Ac")),10^(VLOOKUP($B359,B!$C$5:$H$36,2,FALSE)+VLOOKUP($B358,B!$C$5:$H$36,3,FALSE)+B!$E$33),(IF(AND($B360="CT",NOT($B359="NMe")),10^(VLOOKUP($B359,B!$C$5:$H$36,2,FALSE)+VLOOKUP($B358,B!$C$5:$H$36,3,FALSE)+B!$D$34),10^(VLOOKUP($B359,B!$C$5:$H$36,2,FALSE)+VLOOKUP($B358,B!$C$5:$H$36,3,FALSE)))))))))</f>
        <v xml:space="preserve">   ---</v>
      </c>
      <c r="J359" s="14" t="str">
        <f>IF(OR($B359="P",$B359="",$B359="AC",$B359="NT",$B359="Pc",$B359="CT",$B358="NT"),"   ---",(IF(AND(OR($B357="NT",$B357=""),$B360="CT",NOT($B358="Ac"),NOT($B359="NMe")),10^(VLOOKUP($B359,B!$C$5:$H$36,5,FALSE)+VLOOKUP($B358,B!$C$5:$H$36,6,FALSE)+B!$H$33+B!$G$34),(IF(AND(OR($B357="NT",$B357=""),NOT($B358="Ac")),10^(VLOOKUP($B359,B!$C$5:$H$36,5,FALSE)+VLOOKUP($B358,B!$C$5:$H$36,6,FALSE)+B!$H$33),(IF(AND($B360="CT",NOT($B359="NMe")),10^(VLOOKUP($B359,B!$C$5:$H$36,5,FALSE)+VLOOKUP($B358,B!$C$5:$H$36,6,FALSE)+B!$G$34),10^(VLOOKUP($B359,B!$C$5:$H$36,5,FALSE)+VLOOKUP($B358,B!$C$5:$H$36,6,FALSE)))))))))</f>
        <v xml:space="preserve">   ---</v>
      </c>
      <c r="K359" s="5" t="str">
        <f t="shared" si="70"/>
        <v/>
      </c>
      <c r="L359" s="5" t="str">
        <f t="shared" si="72"/>
        <v/>
      </c>
      <c r="M359" s="5" t="str">
        <f t="shared" si="71"/>
        <v/>
      </c>
    </row>
    <row r="360" spans="1:13" x14ac:dyDescent="0.25">
      <c r="A360" s="4">
        <f t="shared" si="69"/>
        <v>348</v>
      </c>
      <c r="B360" s="1"/>
      <c r="C360" s="7"/>
      <c r="D360" s="8" t="str">
        <f t="shared" si="64"/>
        <v/>
      </c>
      <c r="E360" s="6" t="str">
        <f t="shared" si="65"/>
        <v xml:space="preserve">   ---</v>
      </c>
      <c r="F360" s="6" t="str">
        <f t="shared" si="66"/>
        <v xml:space="preserve">   ---</v>
      </c>
      <c r="G360" s="5" t="str">
        <f t="shared" si="67"/>
        <v/>
      </c>
      <c r="H360" s="6" t="str">
        <f t="shared" si="68"/>
        <v/>
      </c>
      <c r="I360" s="14" t="str">
        <f>IF(OR($B360="P",$B360="",$B360="AC",$B360="NT",$B360="Pc",$B360="CT",$B359="NT"),"   ---",(IF(AND(OR($B358="NT",$B358=""),$B361="CT",NOT($B359="Ac"),NOT($B360="NMe")),10^(VLOOKUP($B360,B!$C$5:$H$36,2,FALSE)+VLOOKUP($B359,B!$C$5:$H$36,3,FALSE)+B!$E$33+B!$D$34),(IF(AND(OR($B358="NT",$B358=""),NOT($B359="Ac")),10^(VLOOKUP($B360,B!$C$5:$H$36,2,FALSE)+VLOOKUP($B359,B!$C$5:$H$36,3,FALSE)+B!$E$33),(IF(AND($B361="CT",NOT($B360="NMe")),10^(VLOOKUP($B360,B!$C$5:$H$36,2,FALSE)+VLOOKUP($B359,B!$C$5:$H$36,3,FALSE)+B!$D$34),10^(VLOOKUP($B360,B!$C$5:$H$36,2,FALSE)+VLOOKUP($B359,B!$C$5:$H$36,3,FALSE)))))))))</f>
        <v xml:space="preserve">   ---</v>
      </c>
      <c r="J360" s="14" t="str">
        <f>IF(OR($B360="P",$B360="",$B360="AC",$B360="NT",$B360="Pc",$B360="CT",$B359="NT"),"   ---",(IF(AND(OR($B358="NT",$B358=""),$B361="CT",NOT($B359="Ac"),NOT($B360="NMe")),10^(VLOOKUP($B360,B!$C$5:$H$36,5,FALSE)+VLOOKUP($B359,B!$C$5:$H$36,6,FALSE)+B!$H$33+B!$G$34),(IF(AND(OR($B358="NT",$B358=""),NOT($B359="Ac")),10^(VLOOKUP($B360,B!$C$5:$H$36,5,FALSE)+VLOOKUP($B359,B!$C$5:$H$36,6,FALSE)+B!$H$33),(IF(AND($B361="CT",NOT($B360="NMe")),10^(VLOOKUP($B360,B!$C$5:$H$36,5,FALSE)+VLOOKUP($B359,B!$C$5:$H$36,6,FALSE)+B!$G$34),10^(VLOOKUP($B360,B!$C$5:$H$36,5,FALSE)+VLOOKUP($B359,B!$C$5:$H$36,6,FALSE)))))))))</f>
        <v xml:space="preserve">   ---</v>
      </c>
      <c r="K360" s="5" t="str">
        <f t="shared" si="70"/>
        <v/>
      </c>
      <c r="L360" s="5" t="str">
        <f t="shared" si="72"/>
        <v/>
      </c>
      <c r="M360" s="5" t="str">
        <f t="shared" si="71"/>
        <v/>
      </c>
    </row>
    <row r="361" spans="1:13" x14ac:dyDescent="0.25">
      <c r="A361" s="4">
        <f t="shared" si="69"/>
        <v>349</v>
      </c>
      <c r="B361" s="1"/>
      <c r="C361" s="7"/>
      <c r="D361" s="8" t="str">
        <f t="shared" si="64"/>
        <v/>
      </c>
      <c r="E361" s="6" t="str">
        <f t="shared" si="65"/>
        <v xml:space="preserve">   ---</v>
      </c>
      <c r="F361" s="6" t="str">
        <f t="shared" si="66"/>
        <v xml:space="preserve">   ---</v>
      </c>
      <c r="G361" s="5" t="str">
        <f t="shared" si="67"/>
        <v/>
      </c>
      <c r="H361" s="6" t="str">
        <f t="shared" si="68"/>
        <v/>
      </c>
      <c r="I361" s="14" t="str">
        <f>IF(OR($B361="P",$B361="",$B361="AC",$B361="NT",$B361="Pc",$B361="CT",$B360="NT"),"   ---",(IF(AND(OR($B359="NT",$B359=""),$B362="CT",NOT($B360="Ac"),NOT($B361="NMe")),10^(VLOOKUP($B361,B!$C$5:$H$36,2,FALSE)+VLOOKUP($B360,B!$C$5:$H$36,3,FALSE)+B!$E$33+B!$D$34),(IF(AND(OR($B359="NT",$B359=""),NOT($B360="Ac")),10^(VLOOKUP($B361,B!$C$5:$H$36,2,FALSE)+VLOOKUP($B360,B!$C$5:$H$36,3,FALSE)+B!$E$33),(IF(AND($B362="CT",NOT($B361="NMe")),10^(VLOOKUP($B361,B!$C$5:$H$36,2,FALSE)+VLOOKUP($B360,B!$C$5:$H$36,3,FALSE)+B!$D$34),10^(VLOOKUP($B361,B!$C$5:$H$36,2,FALSE)+VLOOKUP($B360,B!$C$5:$H$36,3,FALSE)))))))))</f>
        <v xml:space="preserve">   ---</v>
      </c>
      <c r="J361" s="14" t="str">
        <f>IF(OR($B361="P",$B361="",$B361="AC",$B361="NT",$B361="Pc",$B361="CT",$B360="NT"),"   ---",(IF(AND(OR($B359="NT",$B359=""),$B362="CT",NOT($B360="Ac"),NOT($B361="NMe")),10^(VLOOKUP($B361,B!$C$5:$H$36,5,FALSE)+VLOOKUP($B360,B!$C$5:$H$36,6,FALSE)+B!$H$33+B!$G$34),(IF(AND(OR($B359="NT",$B359=""),NOT($B360="Ac")),10^(VLOOKUP($B361,B!$C$5:$H$36,5,FALSE)+VLOOKUP($B360,B!$C$5:$H$36,6,FALSE)+B!$H$33),(IF(AND($B362="CT",NOT($B361="NMe")),10^(VLOOKUP($B361,B!$C$5:$H$36,5,FALSE)+VLOOKUP($B360,B!$C$5:$H$36,6,FALSE)+B!$G$34),10^(VLOOKUP($B361,B!$C$5:$H$36,5,FALSE)+VLOOKUP($B360,B!$C$5:$H$36,6,FALSE)))))))))</f>
        <v xml:space="preserve">   ---</v>
      </c>
      <c r="K361" s="5" t="str">
        <f t="shared" si="70"/>
        <v/>
      </c>
      <c r="L361" s="5" t="str">
        <f t="shared" si="72"/>
        <v/>
      </c>
      <c r="M361" s="5" t="str">
        <f t="shared" si="71"/>
        <v/>
      </c>
    </row>
    <row r="362" spans="1:13" x14ac:dyDescent="0.25">
      <c r="A362" s="4">
        <f t="shared" si="69"/>
        <v>350</v>
      </c>
      <c r="B362" s="1"/>
      <c r="C362" s="7"/>
      <c r="D362" s="8" t="str">
        <f t="shared" si="64"/>
        <v/>
      </c>
      <c r="E362" s="6" t="str">
        <f t="shared" si="65"/>
        <v xml:space="preserve">   ---</v>
      </c>
      <c r="F362" s="6" t="str">
        <f t="shared" si="66"/>
        <v xml:space="preserve">   ---</v>
      </c>
      <c r="G362" s="5" t="str">
        <f t="shared" si="67"/>
        <v/>
      </c>
      <c r="H362" s="6" t="str">
        <f t="shared" si="68"/>
        <v/>
      </c>
      <c r="I362" s="14" t="str">
        <f>IF(OR($B362="P",$B362="",$B362="AC",$B362="NT",$B362="Pc",$B362="CT",$B361="NT"),"   ---",(IF(AND(OR($B360="NT",$B360=""),$B363="CT",NOT($B361="Ac"),NOT($B362="NMe")),10^(VLOOKUP($B362,B!$C$5:$H$36,2,FALSE)+VLOOKUP($B361,B!$C$5:$H$36,3,FALSE)+B!$E$33+B!$D$34),(IF(AND(OR($B360="NT",$B360=""),NOT($B361="Ac")),10^(VLOOKUP($B362,B!$C$5:$H$36,2,FALSE)+VLOOKUP($B361,B!$C$5:$H$36,3,FALSE)+B!$E$33),(IF(AND($B363="CT",NOT($B362="NMe")),10^(VLOOKUP($B362,B!$C$5:$H$36,2,FALSE)+VLOOKUP($B361,B!$C$5:$H$36,3,FALSE)+B!$D$34),10^(VLOOKUP($B362,B!$C$5:$H$36,2,FALSE)+VLOOKUP($B361,B!$C$5:$H$36,3,FALSE)))))))))</f>
        <v xml:space="preserve">   ---</v>
      </c>
      <c r="J362" s="14" t="str">
        <f>IF(OR($B362="P",$B362="",$B362="AC",$B362="NT",$B362="Pc",$B362="CT",$B361="NT"),"   ---",(IF(AND(OR($B360="NT",$B360=""),$B363="CT",NOT($B361="Ac"),NOT($B362="NMe")),10^(VLOOKUP($B362,B!$C$5:$H$36,5,FALSE)+VLOOKUP($B361,B!$C$5:$H$36,6,FALSE)+B!$H$33+B!$G$34),(IF(AND(OR($B360="NT",$B360=""),NOT($B361="Ac")),10^(VLOOKUP($B362,B!$C$5:$H$36,5,FALSE)+VLOOKUP($B361,B!$C$5:$H$36,6,FALSE)+B!$H$33),(IF(AND($B363="CT",NOT($B362="NMe")),10^(VLOOKUP($B362,B!$C$5:$H$36,5,FALSE)+VLOOKUP($B361,B!$C$5:$H$36,6,FALSE)+B!$G$34),10^(VLOOKUP($B362,B!$C$5:$H$36,5,FALSE)+VLOOKUP($B361,B!$C$5:$H$36,6,FALSE)))))))))</f>
        <v xml:space="preserve">   ---</v>
      </c>
      <c r="K362" s="5" t="str">
        <f t="shared" si="70"/>
        <v/>
      </c>
      <c r="L362" s="5" t="str">
        <f t="shared" si="72"/>
        <v/>
      </c>
      <c r="M362" s="5" t="str">
        <f t="shared" si="71"/>
        <v/>
      </c>
    </row>
    <row r="363" spans="1:13" x14ac:dyDescent="0.25">
      <c r="A363" s="4">
        <f t="shared" si="69"/>
        <v>351</v>
      </c>
      <c r="B363" s="1"/>
      <c r="C363" s="7"/>
      <c r="D363" s="8" t="str">
        <f t="shared" si="64"/>
        <v/>
      </c>
      <c r="E363" s="6" t="str">
        <f t="shared" si="65"/>
        <v xml:space="preserve">   ---</v>
      </c>
      <c r="F363" s="6" t="str">
        <f t="shared" si="66"/>
        <v xml:space="preserve">   ---</v>
      </c>
      <c r="G363" s="5" t="str">
        <f t="shared" si="67"/>
        <v/>
      </c>
      <c r="H363" s="6" t="str">
        <f t="shared" si="68"/>
        <v/>
      </c>
      <c r="I363" s="14" t="str">
        <f>IF(OR($B363="P",$B363="",$B363="AC",$B363="NT",$B363="Pc",$B363="CT",$B362="NT"),"   ---",(IF(AND(OR($B361="NT",$B361=""),$B364="CT",NOT($B362="Ac"),NOT($B363="NMe")),10^(VLOOKUP($B363,B!$C$5:$H$36,2,FALSE)+VLOOKUP($B362,B!$C$5:$H$36,3,FALSE)+B!$E$33+B!$D$34),(IF(AND(OR($B361="NT",$B361=""),NOT($B362="Ac")),10^(VLOOKUP($B363,B!$C$5:$H$36,2,FALSE)+VLOOKUP($B362,B!$C$5:$H$36,3,FALSE)+B!$E$33),(IF(AND($B364="CT",NOT($B363="NMe")),10^(VLOOKUP($B363,B!$C$5:$H$36,2,FALSE)+VLOOKUP($B362,B!$C$5:$H$36,3,FALSE)+B!$D$34),10^(VLOOKUP($B363,B!$C$5:$H$36,2,FALSE)+VLOOKUP($B362,B!$C$5:$H$36,3,FALSE)))))))))</f>
        <v xml:space="preserve">   ---</v>
      </c>
      <c r="J363" s="14" t="str">
        <f>IF(OR($B363="P",$B363="",$B363="AC",$B363="NT",$B363="Pc",$B363="CT",$B362="NT"),"   ---",(IF(AND(OR($B361="NT",$B361=""),$B364="CT",NOT($B362="Ac"),NOT($B363="NMe")),10^(VLOOKUP($B363,B!$C$5:$H$36,5,FALSE)+VLOOKUP($B362,B!$C$5:$H$36,6,FALSE)+B!$H$33+B!$G$34),(IF(AND(OR($B361="NT",$B361=""),NOT($B362="Ac")),10^(VLOOKUP($B363,B!$C$5:$H$36,5,FALSE)+VLOOKUP($B362,B!$C$5:$H$36,6,FALSE)+B!$H$33),(IF(AND($B364="CT",NOT($B363="NMe")),10^(VLOOKUP($B363,B!$C$5:$H$36,5,FALSE)+VLOOKUP($B362,B!$C$5:$H$36,6,FALSE)+B!$G$34),10^(VLOOKUP($B363,B!$C$5:$H$36,5,FALSE)+VLOOKUP($B362,B!$C$5:$H$36,6,FALSE)))))))))</f>
        <v xml:space="preserve">   ---</v>
      </c>
      <c r="K363" s="5" t="str">
        <f t="shared" si="70"/>
        <v/>
      </c>
      <c r="L363" s="5" t="str">
        <f t="shared" si="72"/>
        <v/>
      </c>
      <c r="M363" s="5" t="str">
        <f t="shared" si="71"/>
        <v/>
      </c>
    </row>
    <row r="364" spans="1:13" x14ac:dyDescent="0.25">
      <c r="A364" s="4">
        <f t="shared" si="69"/>
        <v>352</v>
      </c>
      <c r="B364" s="1"/>
      <c r="C364" s="7"/>
      <c r="D364" s="8" t="str">
        <f t="shared" si="64"/>
        <v/>
      </c>
      <c r="E364" s="6" t="str">
        <f t="shared" si="65"/>
        <v xml:space="preserve">   ---</v>
      </c>
      <c r="F364" s="6" t="str">
        <f t="shared" si="66"/>
        <v xml:space="preserve">   ---</v>
      </c>
      <c r="G364" s="5" t="str">
        <f t="shared" si="67"/>
        <v/>
      </c>
      <c r="H364" s="6" t="str">
        <f t="shared" si="68"/>
        <v/>
      </c>
      <c r="I364" s="14" t="str">
        <f>IF(OR($B364="P",$B364="",$B364="AC",$B364="NT",$B364="Pc",$B364="CT",$B363="NT"),"   ---",(IF(AND(OR($B362="NT",$B362=""),$B365="CT",NOT($B363="Ac"),NOT($B364="NMe")),10^(VLOOKUP($B364,B!$C$5:$H$36,2,FALSE)+VLOOKUP($B363,B!$C$5:$H$36,3,FALSE)+B!$E$33+B!$D$34),(IF(AND(OR($B362="NT",$B362=""),NOT($B363="Ac")),10^(VLOOKUP($B364,B!$C$5:$H$36,2,FALSE)+VLOOKUP($B363,B!$C$5:$H$36,3,FALSE)+B!$E$33),(IF(AND($B365="CT",NOT($B364="NMe")),10^(VLOOKUP($B364,B!$C$5:$H$36,2,FALSE)+VLOOKUP($B363,B!$C$5:$H$36,3,FALSE)+B!$D$34),10^(VLOOKUP($B364,B!$C$5:$H$36,2,FALSE)+VLOOKUP($B363,B!$C$5:$H$36,3,FALSE)))))))))</f>
        <v xml:space="preserve">   ---</v>
      </c>
      <c r="J364" s="14" t="str">
        <f>IF(OR($B364="P",$B364="",$B364="AC",$B364="NT",$B364="Pc",$B364="CT",$B363="NT"),"   ---",(IF(AND(OR($B362="NT",$B362=""),$B365="CT",NOT($B363="Ac"),NOT($B364="NMe")),10^(VLOOKUP($B364,B!$C$5:$H$36,5,FALSE)+VLOOKUP($B363,B!$C$5:$H$36,6,FALSE)+B!$H$33+B!$G$34),(IF(AND(OR($B362="NT",$B362=""),NOT($B363="Ac")),10^(VLOOKUP($B364,B!$C$5:$H$36,5,FALSE)+VLOOKUP($B363,B!$C$5:$H$36,6,FALSE)+B!$H$33),(IF(AND($B365="CT",NOT($B364="NMe")),10^(VLOOKUP($B364,B!$C$5:$H$36,5,FALSE)+VLOOKUP($B363,B!$C$5:$H$36,6,FALSE)+B!$G$34),10^(VLOOKUP($B364,B!$C$5:$H$36,5,FALSE)+VLOOKUP($B363,B!$C$5:$H$36,6,FALSE)))))))))</f>
        <v xml:space="preserve">   ---</v>
      </c>
      <c r="K364" s="5" t="str">
        <f t="shared" si="70"/>
        <v/>
      </c>
      <c r="L364" s="5" t="str">
        <f t="shared" si="72"/>
        <v/>
      </c>
      <c r="M364" s="5" t="str">
        <f t="shared" si="71"/>
        <v/>
      </c>
    </row>
    <row r="365" spans="1:13" x14ac:dyDescent="0.25">
      <c r="A365" s="4">
        <f t="shared" si="69"/>
        <v>353</v>
      </c>
      <c r="B365" s="1"/>
      <c r="C365" s="7"/>
      <c r="D365" s="8" t="str">
        <f t="shared" si="64"/>
        <v/>
      </c>
      <c r="E365" s="6" t="str">
        <f t="shared" si="65"/>
        <v xml:space="preserve">   ---</v>
      </c>
      <c r="F365" s="6" t="str">
        <f t="shared" si="66"/>
        <v xml:space="preserve">   ---</v>
      </c>
      <c r="G365" s="5" t="str">
        <f t="shared" si="67"/>
        <v/>
      </c>
      <c r="H365" s="6" t="str">
        <f t="shared" si="68"/>
        <v/>
      </c>
      <c r="I365" s="14" t="str">
        <f>IF(OR($B365="P",$B365="",$B365="AC",$B365="NT",$B365="Pc",$B365="CT",$B364="NT"),"   ---",(IF(AND(OR($B363="NT",$B363=""),$B366="CT",NOT($B364="Ac"),NOT($B365="NMe")),10^(VLOOKUP($B365,B!$C$5:$H$36,2,FALSE)+VLOOKUP($B364,B!$C$5:$H$36,3,FALSE)+B!$E$33+B!$D$34),(IF(AND(OR($B363="NT",$B363=""),NOT($B364="Ac")),10^(VLOOKUP($B365,B!$C$5:$H$36,2,FALSE)+VLOOKUP($B364,B!$C$5:$H$36,3,FALSE)+B!$E$33),(IF(AND($B366="CT",NOT($B365="NMe")),10^(VLOOKUP($B365,B!$C$5:$H$36,2,FALSE)+VLOOKUP($B364,B!$C$5:$H$36,3,FALSE)+B!$D$34),10^(VLOOKUP($B365,B!$C$5:$H$36,2,FALSE)+VLOOKUP($B364,B!$C$5:$H$36,3,FALSE)))))))))</f>
        <v xml:space="preserve">   ---</v>
      </c>
      <c r="J365" s="14" t="str">
        <f>IF(OR($B365="P",$B365="",$B365="AC",$B365="NT",$B365="Pc",$B365="CT",$B364="NT"),"   ---",(IF(AND(OR($B363="NT",$B363=""),$B366="CT",NOT($B364="Ac"),NOT($B365="NMe")),10^(VLOOKUP($B365,B!$C$5:$H$36,5,FALSE)+VLOOKUP($B364,B!$C$5:$H$36,6,FALSE)+B!$H$33+B!$G$34),(IF(AND(OR($B363="NT",$B363=""),NOT($B364="Ac")),10^(VLOOKUP($B365,B!$C$5:$H$36,5,FALSE)+VLOOKUP($B364,B!$C$5:$H$36,6,FALSE)+B!$H$33),(IF(AND($B366="CT",NOT($B365="NMe")),10^(VLOOKUP($B365,B!$C$5:$H$36,5,FALSE)+VLOOKUP($B364,B!$C$5:$H$36,6,FALSE)+B!$G$34),10^(VLOOKUP($B365,B!$C$5:$H$36,5,FALSE)+VLOOKUP($B364,B!$C$5:$H$36,6,FALSE)))))))))</f>
        <v xml:space="preserve">   ---</v>
      </c>
      <c r="K365" s="5" t="str">
        <f t="shared" si="70"/>
        <v/>
      </c>
      <c r="L365" s="5" t="str">
        <f t="shared" si="72"/>
        <v/>
      </c>
      <c r="M365" s="5" t="str">
        <f t="shared" si="71"/>
        <v/>
      </c>
    </row>
    <row r="366" spans="1:13" x14ac:dyDescent="0.25">
      <c r="A366" s="4">
        <f t="shared" si="69"/>
        <v>354</v>
      </c>
      <c r="B366" s="1"/>
      <c r="C366" s="7"/>
      <c r="D366" s="8" t="str">
        <f t="shared" si="64"/>
        <v/>
      </c>
      <c r="E366" s="6" t="str">
        <f t="shared" si="65"/>
        <v xml:space="preserve">   ---</v>
      </c>
      <c r="F366" s="6" t="str">
        <f t="shared" si="66"/>
        <v xml:space="preserve">   ---</v>
      </c>
      <c r="G366" s="5" t="str">
        <f t="shared" si="67"/>
        <v/>
      </c>
      <c r="H366" s="6" t="str">
        <f t="shared" si="68"/>
        <v/>
      </c>
      <c r="I366" s="14" t="str">
        <f>IF(OR($B366="P",$B366="",$B366="AC",$B366="NT",$B366="Pc",$B366="CT",$B365="NT"),"   ---",(IF(AND(OR($B364="NT",$B364=""),$B367="CT",NOT($B365="Ac"),NOT($B366="NMe")),10^(VLOOKUP($B366,B!$C$5:$H$36,2,FALSE)+VLOOKUP($B365,B!$C$5:$H$36,3,FALSE)+B!$E$33+B!$D$34),(IF(AND(OR($B364="NT",$B364=""),NOT($B365="Ac")),10^(VLOOKUP($B366,B!$C$5:$H$36,2,FALSE)+VLOOKUP($B365,B!$C$5:$H$36,3,FALSE)+B!$E$33),(IF(AND($B367="CT",NOT($B366="NMe")),10^(VLOOKUP($B366,B!$C$5:$H$36,2,FALSE)+VLOOKUP($B365,B!$C$5:$H$36,3,FALSE)+B!$D$34),10^(VLOOKUP($B366,B!$C$5:$H$36,2,FALSE)+VLOOKUP($B365,B!$C$5:$H$36,3,FALSE)))))))))</f>
        <v xml:space="preserve">   ---</v>
      </c>
      <c r="J366" s="14" t="str">
        <f>IF(OR($B366="P",$B366="",$B366="AC",$B366="NT",$B366="Pc",$B366="CT",$B365="NT"),"   ---",(IF(AND(OR($B364="NT",$B364=""),$B367="CT",NOT($B365="Ac"),NOT($B366="NMe")),10^(VLOOKUP($B366,B!$C$5:$H$36,5,FALSE)+VLOOKUP($B365,B!$C$5:$H$36,6,FALSE)+B!$H$33+B!$G$34),(IF(AND(OR($B364="NT",$B364=""),NOT($B365="Ac")),10^(VLOOKUP($B366,B!$C$5:$H$36,5,FALSE)+VLOOKUP($B365,B!$C$5:$H$36,6,FALSE)+B!$H$33),(IF(AND($B367="CT",NOT($B366="NMe")),10^(VLOOKUP($B366,B!$C$5:$H$36,5,FALSE)+VLOOKUP($B365,B!$C$5:$H$36,6,FALSE)+B!$G$34),10^(VLOOKUP($B366,B!$C$5:$H$36,5,FALSE)+VLOOKUP($B365,B!$C$5:$H$36,6,FALSE)))))))))</f>
        <v xml:space="preserve">   ---</v>
      </c>
      <c r="K366" s="5" t="str">
        <f t="shared" si="70"/>
        <v/>
      </c>
      <c r="L366" s="5" t="str">
        <f t="shared" si="72"/>
        <v/>
      </c>
      <c r="M366" s="5" t="str">
        <f t="shared" si="71"/>
        <v/>
      </c>
    </row>
    <row r="367" spans="1:13" x14ac:dyDescent="0.25">
      <c r="A367" s="4">
        <f t="shared" si="69"/>
        <v>355</v>
      </c>
      <c r="B367" s="1"/>
      <c r="C367" s="7"/>
      <c r="D367" s="8" t="str">
        <f t="shared" si="64"/>
        <v/>
      </c>
      <c r="E367" s="6" t="str">
        <f t="shared" si="65"/>
        <v xml:space="preserve">   ---</v>
      </c>
      <c r="F367" s="6" t="str">
        <f t="shared" si="66"/>
        <v xml:space="preserve">   ---</v>
      </c>
      <c r="G367" s="5" t="str">
        <f t="shared" si="67"/>
        <v/>
      </c>
      <c r="H367" s="6" t="str">
        <f t="shared" si="68"/>
        <v/>
      </c>
      <c r="I367" s="14" t="str">
        <f>IF(OR($B367="P",$B367="",$B367="AC",$B367="NT",$B367="Pc",$B367="CT",$B366="NT"),"   ---",(IF(AND(OR($B365="NT",$B365=""),$B368="CT",NOT($B366="Ac"),NOT($B367="NMe")),10^(VLOOKUP($B367,B!$C$5:$H$36,2,FALSE)+VLOOKUP($B366,B!$C$5:$H$36,3,FALSE)+B!$E$33+B!$D$34),(IF(AND(OR($B365="NT",$B365=""),NOT($B366="Ac")),10^(VLOOKUP($B367,B!$C$5:$H$36,2,FALSE)+VLOOKUP($B366,B!$C$5:$H$36,3,FALSE)+B!$E$33),(IF(AND($B368="CT",NOT($B367="NMe")),10^(VLOOKUP($B367,B!$C$5:$H$36,2,FALSE)+VLOOKUP($B366,B!$C$5:$H$36,3,FALSE)+B!$D$34),10^(VLOOKUP($B367,B!$C$5:$H$36,2,FALSE)+VLOOKUP($B366,B!$C$5:$H$36,3,FALSE)))))))))</f>
        <v xml:space="preserve">   ---</v>
      </c>
      <c r="J367" s="14" t="str">
        <f>IF(OR($B367="P",$B367="",$B367="AC",$B367="NT",$B367="Pc",$B367="CT",$B366="NT"),"   ---",(IF(AND(OR($B365="NT",$B365=""),$B368="CT",NOT($B366="Ac"),NOT($B367="NMe")),10^(VLOOKUP($B367,B!$C$5:$H$36,5,FALSE)+VLOOKUP($B366,B!$C$5:$H$36,6,FALSE)+B!$H$33+B!$G$34),(IF(AND(OR($B365="NT",$B365=""),NOT($B366="Ac")),10^(VLOOKUP($B367,B!$C$5:$H$36,5,FALSE)+VLOOKUP($B366,B!$C$5:$H$36,6,FALSE)+B!$H$33),(IF(AND($B368="CT",NOT($B367="NMe")),10^(VLOOKUP($B367,B!$C$5:$H$36,5,FALSE)+VLOOKUP($B366,B!$C$5:$H$36,6,FALSE)+B!$G$34),10^(VLOOKUP($B367,B!$C$5:$H$36,5,FALSE)+VLOOKUP($B366,B!$C$5:$H$36,6,FALSE)))))))))</f>
        <v xml:space="preserve">   ---</v>
      </c>
      <c r="K367" s="5" t="str">
        <f t="shared" si="70"/>
        <v/>
      </c>
      <c r="L367" s="5" t="str">
        <f t="shared" si="72"/>
        <v/>
      </c>
      <c r="M367" s="5" t="str">
        <f t="shared" si="71"/>
        <v/>
      </c>
    </row>
    <row r="368" spans="1:13" x14ac:dyDescent="0.25">
      <c r="A368" s="4">
        <f t="shared" si="69"/>
        <v>356</v>
      </c>
      <c r="B368" s="1"/>
      <c r="C368" s="7"/>
      <c r="D368" s="8" t="str">
        <f t="shared" si="64"/>
        <v/>
      </c>
      <c r="E368" s="6" t="str">
        <f t="shared" si="65"/>
        <v xml:space="preserve">   ---</v>
      </c>
      <c r="F368" s="6" t="str">
        <f t="shared" si="66"/>
        <v xml:space="preserve">   ---</v>
      </c>
      <c r="G368" s="5" t="str">
        <f t="shared" si="67"/>
        <v/>
      </c>
      <c r="H368" s="6" t="str">
        <f t="shared" si="68"/>
        <v/>
      </c>
      <c r="I368" s="14" t="str">
        <f>IF(OR($B368="P",$B368="",$B368="AC",$B368="NT",$B368="Pc",$B368="CT",$B367="NT"),"   ---",(IF(AND(OR($B366="NT",$B366=""),$B369="CT",NOT($B367="Ac"),NOT($B368="NMe")),10^(VLOOKUP($B368,B!$C$5:$H$36,2,FALSE)+VLOOKUP($B367,B!$C$5:$H$36,3,FALSE)+B!$E$33+B!$D$34),(IF(AND(OR($B366="NT",$B366=""),NOT($B367="Ac")),10^(VLOOKUP($B368,B!$C$5:$H$36,2,FALSE)+VLOOKUP($B367,B!$C$5:$H$36,3,FALSE)+B!$E$33),(IF(AND($B369="CT",NOT($B368="NMe")),10^(VLOOKUP($B368,B!$C$5:$H$36,2,FALSE)+VLOOKUP($B367,B!$C$5:$H$36,3,FALSE)+B!$D$34),10^(VLOOKUP($B368,B!$C$5:$H$36,2,FALSE)+VLOOKUP($B367,B!$C$5:$H$36,3,FALSE)))))))))</f>
        <v xml:space="preserve">   ---</v>
      </c>
      <c r="J368" s="14" t="str">
        <f>IF(OR($B368="P",$B368="",$B368="AC",$B368="NT",$B368="Pc",$B368="CT",$B367="NT"),"   ---",(IF(AND(OR($B366="NT",$B366=""),$B369="CT",NOT($B367="Ac"),NOT($B368="NMe")),10^(VLOOKUP($B368,B!$C$5:$H$36,5,FALSE)+VLOOKUP($B367,B!$C$5:$H$36,6,FALSE)+B!$H$33+B!$G$34),(IF(AND(OR($B366="NT",$B366=""),NOT($B367="Ac")),10^(VLOOKUP($B368,B!$C$5:$H$36,5,FALSE)+VLOOKUP($B367,B!$C$5:$H$36,6,FALSE)+B!$H$33),(IF(AND($B369="CT",NOT($B368="NMe")),10^(VLOOKUP($B368,B!$C$5:$H$36,5,FALSE)+VLOOKUP($B367,B!$C$5:$H$36,6,FALSE)+B!$G$34),10^(VLOOKUP($B368,B!$C$5:$H$36,5,FALSE)+VLOOKUP($B367,B!$C$5:$H$36,6,FALSE)))))))))</f>
        <v xml:space="preserve">   ---</v>
      </c>
      <c r="K368" s="5" t="str">
        <f t="shared" si="70"/>
        <v/>
      </c>
      <c r="L368" s="5" t="str">
        <f t="shared" si="72"/>
        <v/>
      </c>
      <c r="M368" s="5" t="str">
        <f t="shared" si="71"/>
        <v/>
      </c>
    </row>
    <row r="369" spans="1:13" x14ac:dyDescent="0.25">
      <c r="A369" s="4">
        <f t="shared" si="69"/>
        <v>357</v>
      </c>
      <c r="B369" s="1"/>
      <c r="C369" s="7"/>
      <c r="D369" s="8" t="str">
        <f t="shared" si="64"/>
        <v/>
      </c>
      <c r="E369" s="6" t="str">
        <f t="shared" si="65"/>
        <v xml:space="preserve">   ---</v>
      </c>
      <c r="F369" s="6" t="str">
        <f t="shared" si="66"/>
        <v xml:space="preserve">   ---</v>
      </c>
      <c r="G369" s="5" t="str">
        <f t="shared" si="67"/>
        <v/>
      </c>
      <c r="H369" s="6" t="str">
        <f t="shared" si="68"/>
        <v/>
      </c>
      <c r="I369" s="14" t="str">
        <f>IF(OR($B369="P",$B369="",$B369="AC",$B369="NT",$B369="Pc",$B369="CT",$B368="NT"),"   ---",(IF(AND(OR($B367="NT",$B367=""),$B370="CT",NOT($B368="Ac"),NOT($B369="NMe")),10^(VLOOKUP($B369,B!$C$5:$H$36,2,FALSE)+VLOOKUP($B368,B!$C$5:$H$36,3,FALSE)+B!$E$33+B!$D$34),(IF(AND(OR($B367="NT",$B367=""),NOT($B368="Ac")),10^(VLOOKUP($B369,B!$C$5:$H$36,2,FALSE)+VLOOKUP($B368,B!$C$5:$H$36,3,FALSE)+B!$E$33),(IF(AND($B370="CT",NOT($B369="NMe")),10^(VLOOKUP($B369,B!$C$5:$H$36,2,FALSE)+VLOOKUP($B368,B!$C$5:$H$36,3,FALSE)+B!$D$34),10^(VLOOKUP($B369,B!$C$5:$H$36,2,FALSE)+VLOOKUP($B368,B!$C$5:$H$36,3,FALSE)))))))))</f>
        <v xml:space="preserve">   ---</v>
      </c>
      <c r="J369" s="14" t="str">
        <f>IF(OR($B369="P",$B369="",$B369="AC",$B369="NT",$B369="Pc",$B369="CT",$B368="NT"),"   ---",(IF(AND(OR($B367="NT",$B367=""),$B370="CT",NOT($B368="Ac"),NOT($B369="NMe")),10^(VLOOKUP($B369,B!$C$5:$H$36,5,FALSE)+VLOOKUP($B368,B!$C$5:$H$36,6,FALSE)+B!$H$33+B!$G$34),(IF(AND(OR($B367="NT",$B367=""),NOT($B368="Ac")),10^(VLOOKUP($B369,B!$C$5:$H$36,5,FALSE)+VLOOKUP($B368,B!$C$5:$H$36,6,FALSE)+B!$H$33),(IF(AND($B370="CT",NOT($B369="NMe")),10^(VLOOKUP($B369,B!$C$5:$H$36,5,FALSE)+VLOOKUP($B368,B!$C$5:$H$36,6,FALSE)+B!$G$34),10^(VLOOKUP($B369,B!$C$5:$H$36,5,FALSE)+VLOOKUP($B368,B!$C$5:$H$36,6,FALSE)))))))))</f>
        <v xml:space="preserve">   ---</v>
      </c>
      <c r="K369" s="5" t="str">
        <f t="shared" si="70"/>
        <v/>
      </c>
      <c r="L369" s="5" t="str">
        <f t="shared" si="72"/>
        <v/>
      </c>
      <c r="M369" s="5" t="str">
        <f t="shared" si="71"/>
        <v/>
      </c>
    </row>
    <row r="370" spans="1:13" x14ac:dyDescent="0.25">
      <c r="A370" s="4">
        <f t="shared" si="69"/>
        <v>358</v>
      </c>
      <c r="B370" s="1"/>
      <c r="C370" s="7"/>
      <c r="D370" s="8" t="str">
        <f t="shared" si="64"/>
        <v/>
      </c>
      <c r="E370" s="6" t="str">
        <f t="shared" si="65"/>
        <v xml:space="preserve">   ---</v>
      </c>
      <c r="F370" s="6" t="str">
        <f t="shared" si="66"/>
        <v xml:space="preserve">   ---</v>
      </c>
      <c r="G370" s="5" t="str">
        <f t="shared" si="67"/>
        <v/>
      </c>
      <c r="H370" s="6" t="str">
        <f t="shared" si="68"/>
        <v/>
      </c>
      <c r="I370" s="14" t="str">
        <f>IF(OR($B370="P",$B370="",$B370="AC",$B370="NT",$B370="Pc",$B370="CT",$B369="NT"),"   ---",(IF(AND(OR($B368="NT",$B368=""),$B371="CT",NOT($B369="Ac"),NOT($B370="NMe")),10^(VLOOKUP($B370,B!$C$5:$H$36,2,FALSE)+VLOOKUP($B369,B!$C$5:$H$36,3,FALSE)+B!$E$33+B!$D$34),(IF(AND(OR($B368="NT",$B368=""),NOT($B369="Ac")),10^(VLOOKUP($B370,B!$C$5:$H$36,2,FALSE)+VLOOKUP($B369,B!$C$5:$H$36,3,FALSE)+B!$E$33),(IF(AND($B371="CT",NOT($B370="NMe")),10^(VLOOKUP($B370,B!$C$5:$H$36,2,FALSE)+VLOOKUP($B369,B!$C$5:$H$36,3,FALSE)+B!$D$34),10^(VLOOKUP($B370,B!$C$5:$H$36,2,FALSE)+VLOOKUP($B369,B!$C$5:$H$36,3,FALSE)))))))))</f>
        <v xml:space="preserve">   ---</v>
      </c>
      <c r="J370" s="14" t="str">
        <f>IF(OR($B370="P",$B370="",$B370="AC",$B370="NT",$B370="Pc",$B370="CT",$B369="NT"),"   ---",(IF(AND(OR($B368="NT",$B368=""),$B371="CT",NOT($B369="Ac"),NOT($B370="NMe")),10^(VLOOKUP($B370,B!$C$5:$H$36,5,FALSE)+VLOOKUP($B369,B!$C$5:$H$36,6,FALSE)+B!$H$33+B!$G$34),(IF(AND(OR($B368="NT",$B368=""),NOT($B369="Ac")),10^(VLOOKUP($B370,B!$C$5:$H$36,5,FALSE)+VLOOKUP($B369,B!$C$5:$H$36,6,FALSE)+B!$H$33),(IF(AND($B371="CT",NOT($B370="NMe")),10^(VLOOKUP($B370,B!$C$5:$H$36,5,FALSE)+VLOOKUP($B369,B!$C$5:$H$36,6,FALSE)+B!$G$34),10^(VLOOKUP($B370,B!$C$5:$H$36,5,FALSE)+VLOOKUP($B369,B!$C$5:$H$36,6,FALSE)))))))))</f>
        <v xml:space="preserve">   ---</v>
      </c>
      <c r="K370" s="5" t="str">
        <f t="shared" si="70"/>
        <v/>
      </c>
      <c r="L370" s="5" t="str">
        <f t="shared" si="72"/>
        <v/>
      </c>
      <c r="M370" s="5" t="str">
        <f t="shared" si="71"/>
        <v/>
      </c>
    </row>
    <row r="371" spans="1:13" x14ac:dyDescent="0.25">
      <c r="A371" s="4">
        <f t="shared" si="69"/>
        <v>359</v>
      </c>
      <c r="B371" s="1"/>
      <c r="C371" s="7"/>
      <c r="D371" s="8" t="str">
        <f t="shared" si="64"/>
        <v/>
      </c>
      <c r="E371" s="6" t="str">
        <f t="shared" si="65"/>
        <v xml:space="preserve">   ---</v>
      </c>
      <c r="F371" s="6" t="str">
        <f t="shared" si="66"/>
        <v xml:space="preserve">   ---</v>
      </c>
      <c r="G371" s="5" t="str">
        <f t="shared" si="67"/>
        <v/>
      </c>
      <c r="H371" s="6" t="str">
        <f t="shared" si="68"/>
        <v/>
      </c>
      <c r="I371" s="14" t="str">
        <f>IF(OR($B371="P",$B371="",$B371="AC",$B371="NT",$B371="Pc",$B371="CT",$B370="NT"),"   ---",(IF(AND(OR($B369="NT",$B369=""),$B372="CT",NOT($B370="Ac"),NOT($B371="NMe")),10^(VLOOKUP($B371,B!$C$5:$H$36,2,FALSE)+VLOOKUP($B370,B!$C$5:$H$36,3,FALSE)+B!$E$33+B!$D$34),(IF(AND(OR($B369="NT",$B369=""),NOT($B370="Ac")),10^(VLOOKUP($B371,B!$C$5:$H$36,2,FALSE)+VLOOKUP($B370,B!$C$5:$H$36,3,FALSE)+B!$E$33),(IF(AND($B372="CT",NOT($B371="NMe")),10^(VLOOKUP($B371,B!$C$5:$H$36,2,FALSE)+VLOOKUP($B370,B!$C$5:$H$36,3,FALSE)+B!$D$34),10^(VLOOKUP($B371,B!$C$5:$H$36,2,FALSE)+VLOOKUP($B370,B!$C$5:$H$36,3,FALSE)))))))))</f>
        <v xml:space="preserve">   ---</v>
      </c>
      <c r="J371" s="14" t="str">
        <f>IF(OR($B371="P",$B371="",$B371="AC",$B371="NT",$B371="Pc",$B371="CT",$B370="NT"),"   ---",(IF(AND(OR($B369="NT",$B369=""),$B372="CT",NOT($B370="Ac"),NOT($B371="NMe")),10^(VLOOKUP($B371,B!$C$5:$H$36,5,FALSE)+VLOOKUP($B370,B!$C$5:$H$36,6,FALSE)+B!$H$33+B!$G$34),(IF(AND(OR($B369="NT",$B369=""),NOT($B370="Ac")),10^(VLOOKUP($B371,B!$C$5:$H$36,5,FALSE)+VLOOKUP($B370,B!$C$5:$H$36,6,FALSE)+B!$H$33),(IF(AND($B372="CT",NOT($B371="NMe")),10^(VLOOKUP($B371,B!$C$5:$H$36,5,FALSE)+VLOOKUP($B370,B!$C$5:$H$36,6,FALSE)+B!$G$34),10^(VLOOKUP($B371,B!$C$5:$H$36,5,FALSE)+VLOOKUP($B370,B!$C$5:$H$36,6,FALSE)))))))))</f>
        <v xml:space="preserve">   ---</v>
      </c>
      <c r="K371" s="5" t="str">
        <f t="shared" si="70"/>
        <v/>
      </c>
      <c r="L371" s="5" t="str">
        <f t="shared" si="72"/>
        <v/>
      </c>
      <c r="M371" s="5" t="str">
        <f t="shared" si="71"/>
        <v/>
      </c>
    </row>
    <row r="372" spans="1:13" x14ac:dyDescent="0.25">
      <c r="A372" s="4">
        <f t="shared" si="69"/>
        <v>360</v>
      </c>
      <c r="B372" s="1"/>
      <c r="C372" s="7"/>
      <c r="D372" s="8" t="str">
        <f t="shared" si="64"/>
        <v/>
      </c>
      <c r="E372" s="6" t="str">
        <f t="shared" si="65"/>
        <v xml:space="preserve">   ---</v>
      </c>
      <c r="F372" s="6" t="str">
        <f t="shared" si="66"/>
        <v xml:space="preserve">   ---</v>
      </c>
      <c r="G372" s="5" t="str">
        <f t="shared" si="67"/>
        <v/>
      </c>
      <c r="H372" s="6" t="str">
        <f t="shared" si="68"/>
        <v/>
      </c>
      <c r="I372" s="14" t="str">
        <f>IF(OR($B372="P",$B372="",$B372="AC",$B372="NT",$B372="Pc",$B372="CT",$B371="NT"),"   ---",(IF(AND(OR($B370="NT",$B370=""),$B373="CT",NOT($B371="Ac"),NOT($B372="NMe")),10^(VLOOKUP($B372,B!$C$5:$H$36,2,FALSE)+VLOOKUP($B371,B!$C$5:$H$36,3,FALSE)+B!$E$33+B!$D$34),(IF(AND(OR($B370="NT",$B370=""),NOT($B371="Ac")),10^(VLOOKUP($B372,B!$C$5:$H$36,2,FALSE)+VLOOKUP($B371,B!$C$5:$H$36,3,FALSE)+B!$E$33),(IF(AND($B373="CT",NOT($B372="NMe")),10^(VLOOKUP($B372,B!$C$5:$H$36,2,FALSE)+VLOOKUP($B371,B!$C$5:$H$36,3,FALSE)+B!$D$34),10^(VLOOKUP($B372,B!$C$5:$H$36,2,FALSE)+VLOOKUP($B371,B!$C$5:$H$36,3,FALSE)))))))))</f>
        <v xml:space="preserve">   ---</v>
      </c>
      <c r="J372" s="14" t="str">
        <f>IF(OR($B372="P",$B372="",$B372="AC",$B372="NT",$B372="Pc",$B372="CT",$B371="NT"),"   ---",(IF(AND(OR($B370="NT",$B370=""),$B373="CT",NOT($B371="Ac"),NOT($B372="NMe")),10^(VLOOKUP($B372,B!$C$5:$H$36,5,FALSE)+VLOOKUP($B371,B!$C$5:$H$36,6,FALSE)+B!$H$33+B!$G$34),(IF(AND(OR($B370="NT",$B370=""),NOT($B371="Ac")),10^(VLOOKUP($B372,B!$C$5:$H$36,5,FALSE)+VLOOKUP($B371,B!$C$5:$H$36,6,FALSE)+B!$H$33),(IF(AND($B373="CT",NOT($B372="NMe")),10^(VLOOKUP($B372,B!$C$5:$H$36,5,FALSE)+VLOOKUP($B371,B!$C$5:$H$36,6,FALSE)+B!$G$34),10^(VLOOKUP($B372,B!$C$5:$H$36,5,FALSE)+VLOOKUP($B371,B!$C$5:$H$36,6,FALSE)))))))))</f>
        <v xml:space="preserve">   ---</v>
      </c>
      <c r="K372" s="5" t="str">
        <f t="shared" si="70"/>
        <v/>
      </c>
      <c r="L372" s="5" t="str">
        <f t="shared" si="72"/>
        <v/>
      </c>
      <c r="M372" s="5" t="str">
        <f t="shared" si="71"/>
        <v/>
      </c>
    </row>
    <row r="373" spans="1:13" x14ac:dyDescent="0.25">
      <c r="A373" s="4">
        <f t="shared" si="69"/>
        <v>361</v>
      </c>
      <c r="B373" s="1"/>
      <c r="C373" s="7"/>
      <c r="D373" s="8" t="str">
        <f t="shared" si="64"/>
        <v/>
      </c>
      <c r="E373" s="6" t="str">
        <f t="shared" si="65"/>
        <v xml:space="preserve">   ---</v>
      </c>
      <c r="F373" s="6" t="str">
        <f t="shared" si="66"/>
        <v xml:space="preserve">   ---</v>
      </c>
      <c r="G373" s="5" t="str">
        <f t="shared" si="67"/>
        <v/>
      </c>
      <c r="H373" s="6" t="str">
        <f t="shared" si="68"/>
        <v/>
      </c>
      <c r="I373" s="14" t="str">
        <f>IF(OR($B373="P",$B373="",$B373="AC",$B373="NT",$B373="Pc",$B373="CT",$B372="NT"),"   ---",(IF(AND(OR($B371="NT",$B371=""),$B374="CT",NOT($B372="Ac"),NOT($B373="NMe")),10^(VLOOKUP($B373,B!$C$5:$H$36,2,FALSE)+VLOOKUP($B372,B!$C$5:$H$36,3,FALSE)+B!$E$33+B!$D$34),(IF(AND(OR($B371="NT",$B371=""),NOT($B372="Ac")),10^(VLOOKUP($B373,B!$C$5:$H$36,2,FALSE)+VLOOKUP($B372,B!$C$5:$H$36,3,FALSE)+B!$E$33),(IF(AND($B374="CT",NOT($B373="NMe")),10^(VLOOKUP($B373,B!$C$5:$H$36,2,FALSE)+VLOOKUP($B372,B!$C$5:$H$36,3,FALSE)+B!$D$34),10^(VLOOKUP($B373,B!$C$5:$H$36,2,FALSE)+VLOOKUP($B372,B!$C$5:$H$36,3,FALSE)))))))))</f>
        <v xml:space="preserve">   ---</v>
      </c>
      <c r="J373" s="14" t="str">
        <f>IF(OR($B373="P",$B373="",$B373="AC",$B373="NT",$B373="Pc",$B373="CT",$B372="NT"),"   ---",(IF(AND(OR($B371="NT",$B371=""),$B374="CT",NOT($B372="Ac"),NOT($B373="NMe")),10^(VLOOKUP($B373,B!$C$5:$H$36,5,FALSE)+VLOOKUP($B372,B!$C$5:$H$36,6,FALSE)+B!$H$33+B!$G$34),(IF(AND(OR($B371="NT",$B371=""),NOT($B372="Ac")),10^(VLOOKUP($B373,B!$C$5:$H$36,5,FALSE)+VLOOKUP($B372,B!$C$5:$H$36,6,FALSE)+B!$H$33),(IF(AND($B374="CT",NOT($B373="NMe")),10^(VLOOKUP($B373,B!$C$5:$H$36,5,FALSE)+VLOOKUP($B372,B!$C$5:$H$36,6,FALSE)+B!$G$34),10^(VLOOKUP($B373,B!$C$5:$H$36,5,FALSE)+VLOOKUP($B372,B!$C$5:$H$36,6,FALSE)))))))))</f>
        <v xml:space="preserve">   ---</v>
      </c>
      <c r="K373" s="5" t="str">
        <f t="shared" si="70"/>
        <v/>
      </c>
      <c r="L373" s="5" t="str">
        <f t="shared" si="72"/>
        <v/>
      </c>
      <c r="M373" s="5" t="str">
        <f t="shared" si="71"/>
        <v/>
      </c>
    </row>
    <row r="374" spans="1:13" x14ac:dyDescent="0.25">
      <c r="A374" s="4">
        <f t="shared" si="69"/>
        <v>362</v>
      </c>
      <c r="B374" s="1"/>
      <c r="C374" s="7"/>
      <c r="D374" s="8" t="str">
        <f t="shared" si="64"/>
        <v/>
      </c>
      <c r="E374" s="6" t="str">
        <f t="shared" si="65"/>
        <v xml:space="preserve">   ---</v>
      </c>
      <c r="F374" s="6" t="str">
        <f t="shared" si="66"/>
        <v xml:space="preserve">   ---</v>
      </c>
      <c r="G374" s="5" t="str">
        <f t="shared" si="67"/>
        <v/>
      </c>
      <c r="H374" s="6" t="str">
        <f t="shared" si="68"/>
        <v/>
      </c>
      <c r="I374" s="14" t="str">
        <f>IF(OR($B374="P",$B374="",$B374="AC",$B374="NT",$B374="Pc",$B374="CT",$B373="NT"),"   ---",(IF(AND(OR($B372="NT",$B372=""),$B375="CT",NOT($B373="Ac"),NOT($B374="NMe")),10^(VLOOKUP($B374,B!$C$5:$H$36,2,FALSE)+VLOOKUP($B373,B!$C$5:$H$36,3,FALSE)+B!$E$33+B!$D$34),(IF(AND(OR($B372="NT",$B372=""),NOT($B373="Ac")),10^(VLOOKUP($B374,B!$C$5:$H$36,2,FALSE)+VLOOKUP($B373,B!$C$5:$H$36,3,FALSE)+B!$E$33),(IF(AND($B375="CT",NOT($B374="NMe")),10^(VLOOKUP($B374,B!$C$5:$H$36,2,FALSE)+VLOOKUP($B373,B!$C$5:$H$36,3,FALSE)+B!$D$34),10^(VLOOKUP($B374,B!$C$5:$H$36,2,FALSE)+VLOOKUP($B373,B!$C$5:$H$36,3,FALSE)))))))))</f>
        <v xml:space="preserve">   ---</v>
      </c>
      <c r="J374" s="14" t="str">
        <f>IF(OR($B374="P",$B374="",$B374="AC",$B374="NT",$B374="Pc",$B374="CT",$B373="NT"),"   ---",(IF(AND(OR($B372="NT",$B372=""),$B375="CT",NOT($B373="Ac"),NOT($B374="NMe")),10^(VLOOKUP($B374,B!$C$5:$H$36,5,FALSE)+VLOOKUP($B373,B!$C$5:$H$36,6,FALSE)+B!$H$33+B!$G$34),(IF(AND(OR($B372="NT",$B372=""),NOT($B373="Ac")),10^(VLOOKUP($B374,B!$C$5:$H$36,5,FALSE)+VLOOKUP($B373,B!$C$5:$H$36,6,FALSE)+B!$H$33),(IF(AND($B375="CT",NOT($B374="NMe")),10^(VLOOKUP($B374,B!$C$5:$H$36,5,FALSE)+VLOOKUP($B373,B!$C$5:$H$36,6,FALSE)+B!$G$34),10^(VLOOKUP($B374,B!$C$5:$H$36,5,FALSE)+VLOOKUP($B373,B!$C$5:$H$36,6,FALSE)))))))))</f>
        <v xml:space="preserve">   ---</v>
      </c>
      <c r="K374" s="5" t="str">
        <f t="shared" si="70"/>
        <v/>
      </c>
      <c r="L374" s="5" t="str">
        <f t="shared" si="72"/>
        <v/>
      </c>
      <c r="M374" s="5" t="str">
        <f t="shared" si="71"/>
        <v/>
      </c>
    </row>
    <row r="375" spans="1:13" x14ac:dyDescent="0.25">
      <c r="A375" s="4">
        <f t="shared" si="69"/>
        <v>363</v>
      </c>
      <c r="B375" s="1"/>
      <c r="C375" s="7"/>
      <c r="D375" s="8" t="str">
        <f t="shared" si="64"/>
        <v/>
      </c>
      <c r="E375" s="6" t="str">
        <f t="shared" si="65"/>
        <v xml:space="preserve">   ---</v>
      </c>
      <c r="F375" s="6" t="str">
        <f t="shared" si="66"/>
        <v xml:space="preserve">   ---</v>
      </c>
      <c r="G375" s="5" t="str">
        <f t="shared" si="67"/>
        <v/>
      </c>
      <c r="H375" s="6" t="str">
        <f t="shared" si="68"/>
        <v/>
      </c>
      <c r="I375" s="14" t="str">
        <f>IF(OR($B375="P",$B375="",$B375="AC",$B375="NT",$B375="Pc",$B375="CT",$B374="NT"),"   ---",(IF(AND(OR($B373="NT",$B373=""),$B376="CT",NOT($B374="Ac"),NOT($B375="NMe")),10^(VLOOKUP($B375,B!$C$5:$H$36,2,FALSE)+VLOOKUP($B374,B!$C$5:$H$36,3,FALSE)+B!$E$33+B!$D$34),(IF(AND(OR($B373="NT",$B373=""),NOT($B374="Ac")),10^(VLOOKUP($B375,B!$C$5:$H$36,2,FALSE)+VLOOKUP($B374,B!$C$5:$H$36,3,FALSE)+B!$E$33),(IF(AND($B376="CT",NOT($B375="NMe")),10^(VLOOKUP($B375,B!$C$5:$H$36,2,FALSE)+VLOOKUP($B374,B!$C$5:$H$36,3,FALSE)+B!$D$34),10^(VLOOKUP($B375,B!$C$5:$H$36,2,FALSE)+VLOOKUP($B374,B!$C$5:$H$36,3,FALSE)))))))))</f>
        <v xml:space="preserve">   ---</v>
      </c>
      <c r="J375" s="14" t="str">
        <f>IF(OR($B375="P",$B375="",$B375="AC",$B375="NT",$B375="Pc",$B375="CT",$B374="NT"),"   ---",(IF(AND(OR($B373="NT",$B373=""),$B376="CT",NOT($B374="Ac"),NOT($B375="NMe")),10^(VLOOKUP($B375,B!$C$5:$H$36,5,FALSE)+VLOOKUP($B374,B!$C$5:$H$36,6,FALSE)+B!$H$33+B!$G$34),(IF(AND(OR($B373="NT",$B373=""),NOT($B374="Ac")),10^(VLOOKUP($B375,B!$C$5:$H$36,5,FALSE)+VLOOKUP($B374,B!$C$5:$H$36,6,FALSE)+B!$H$33),(IF(AND($B376="CT",NOT($B375="NMe")),10^(VLOOKUP($B375,B!$C$5:$H$36,5,FALSE)+VLOOKUP($B374,B!$C$5:$H$36,6,FALSE)+B!$G$34),10^(VLOOKUP($B375,B!$C$5:$H$36,5,FALSE)+VLOOKUP($B374,B!$C$5:$H$36,6,FALSE)))))))))</f>
        <v xml:space="preserve">   ---</v>
      </c>
      <c r="K375" s="5" t="str">
        <f t="shared" si="70"/>
        <v/>
      </c>
      <c r="L375" s="5" t="str">
        <f t="shared" si="72"/>
        <v/>
      </c>
      <c r="M375" s="5" t="str">
        <f t="shared" si="71"/>
        <v/>
      </c>
    </row>
    <row r="376" spans="1:13" x14ac:dyDescent="0.25">
      <c r="A376" s="4">
        <f t="shared" si="69"/>
        <v>364</v>
      </c>
      <c r="B376" s="1"/>
      <c r="C376" s="7"/>
      <c r="D376" s="8" t="str">
        <f t="shared" si="64"/>
        <v/>
      </c>
      <c r="E376" s="6" t="str">
        <f t="shared" si="65"/>
        <v xml:space="preserve">   ---</v>
      </c>
      <c r="F376" s="6" t="str">
        <f t="shared" si="66"/>
        <v xml:space="preserve">   ---</v>
      </c>
      <c r="G376" s="5" t="str">
        <f t="shared" si="67"/>
        <v/>
      </c>
      <c r="H376" s="6" t="str">
        <f t="shared" si="68"/>
        <v/>
      </c>
      <c r="I376" s="14" t="str">
        <f>IF(OR($B376="P",$B376="",$B376="AC",$B376="NT",$B376="Pc",$B376="CT",$B375="NT"),"   ---",(IF(AND(OR($B374="NT",$B374=""),$B377="CT",NOT($B375="Ac"),NOT($B376="NMe")),10^(VLOOKUP($B376,B!$C$5:$H$36,2,FALSE)+VLOOKUP($B375,B!$C$5:$H$36,3,FALSE)+B!$E$33+B!$D$34),(IF(AND(OR($B374="NT",$B374=""),NOT($B375="Ac")),10^(VLOOKUP($B376,B!$C$5:$H$36,2,FALSE)+VLOOKUP($B375,B!$C$5:$H$36,3,FALSE)+B!$E$33),(IF(AND($B377="CT",NOT($B376="NMe")),10^(VLOOKUP($B376,B!$C$5:$H$36,2,FALSE)+VLOOKUP($B375,B!$C$5:$H$36,3,FALSE)+B!$D$34),10^(VLOOKUP($B376,B!$C$5:$H$36,2,FALSE)+VLOOKUP($B375,B!$C$5:$H$36,3,FALSE)))))))))</f>
        <v xml:space="preserve">   ---</v>
      </c>
      <c r="J376" s="14" t="str">
        <f>IF(OR($B376="P",$B376="",$B376="AC",$B376="NT",$B376="Pc",$B376="CT",$B375="NT"),"   ---",(IF(AND(OR($B374="NT",$B374=""),$B377="CT",NOT($B375="Ac"),NOT($B376="NMe")),10^(VLOOKUP($B376,B!$C$5:$H$36,5,FALSE)+VLOOKUP($B375,B!$C$5:$H$36,6,FALSE)+B!$H$33+B!$G$34),(IF(AND(OR($B374="NT",$B374=""),NOT($B375="Ac")),10^(VLOOKUP($B376,B!$C$5:$H$36,5,FALSE)+VLOOKUP($B375,B!$C$5:$H$36,6,FALSE)+B!$H$33),(IF(AND($B377="CT",NOT($B376="NMe")),10^(VLOOKUP($B376,B!$C$5:$H$36,5,FALSE)+VLOOKUP($B375,B!$C$5:$H$36,6,FALSE)+B!$G$34),10^(VLOOKUP($B376,B!$C$5:$H$36,5,FALSE)+VLOOKUP($B375,B!$C$5:$H$36,6,FALSE)))))))))</f>
        <v xml:space="preserve">   ---</v>
      </c>
      <c r="K376" s="5" t="str">
        <f t="shared" si="70"/>
        <v/>
      </c>
      <c r="L376" s="5" t="str">
        <f t="shared" si="72"/>
        <v/>
      </c>
      <c r="M376" s="5" t="str">
        <f t="shared" si="71"/>
        <v/>
      </c>
    </row>
    <row r="377" spans="1:13" x14ac:dyDescent="0.25">
      <c r="A377" s="4">
        <f t="shared" si="69"/>
        <v>365</v>
      </c>
      <c r="B377" s="1"/>
      <c r="C377" s="7"/>
      <c r="D377" s="8" t="str">
        <f t="shared" si="64"/>
        <v/>
      </c>
      <c r="E377" s="6" t="str">
        <f t="shared" si="65"/>
        <v xml:space="preserve">   ---</v>
      </c>
      <c r="F377" s="6" t="str">
        <f t="shared" si="66"/>
        <v xml:space="preserve">   ---</v>
      </c>
      <c r="G377" s="5" t="str">
        <f t="shared" si="67"/>
        <v/>
      </c>
      <c r="H377" s="6" t="str">
        <f t="shared" si="68"/>
        <v/>
      </c>
      <c r="I377" s="14" t="str">
        <f>IF(OR($B377="P",$B377="",$B377="AC",$B377="NT",$B377="Pc",$B377="CT",$B376="NT"),"   ---",(IF(AND(OR($B375="NT",$B375=""),$B378="CT",NOT($B376="Ac"),NOT($B377="NMe")),10^(VLOOKUP($B377,B!$C$5:$H$36,2,FALSE)+VLOOKUP($B376,B!$C$5:$H$36,3,FALSE)+B!$E$33+B!$D$34),(IF(AND(OR($B375="NT",$B375=""),NOT($B376="Ac")),10^(VLOOKUP($B377,B!$C$5:$H$36,2,FALSE)+VLOOKUP($B376,B!$C$5:$H$36,3,FALSE)+B!$E$33),(IF(AND($B378="CT",NOT($B377="NMe")),10^(VLOOKUP($B377,B!$C$5:$H$36,2,FALSE)+VLOOKUP($B376,B!$C$5:$H$36,3,FALSE)+B!$D$34),10^(VLOOKUP($B377,B!$C$5:$H$36,2,FALSE)+VLOOKUP($B376,B!$C$5:$H$36,3,FALSE)))))))))</f>
        <v xml:space="preserve">   ---</v>
      </c>
      <c r="J377" s="14" t="str">
        <f>IF(OR($B377="P",$B377="",$B377="AC",$B377="NT",$B377="Pc",$B377="CT",$B376="NT"),"   ---",(IF(AND(OR($B375="NT",$B375=""),$B378="CT",NOT($B376="Ac"),NOT($B377="NMe")),10^(VLOOKUP($B377,B!$C$5:$H$36,5,FALSE)+VLOOKUP($B376,B!$C$5:$H$36,6,FALSE)+B!$H$33+B!$G$34),(IF(AND(OR($B375="NT",$B375=""),NOT($B376="Ac")),10^(VLOOKUP($B377,B!$C$5:$H$36,5,FALSE)+VLOOKUP($B376,B!$C$5:$H$36,6,FALSE)+B!$H$33),(IF(AND($B378="CT",NOT($B377="NMe")),10^(VLOOKUP($B377,B!$C$5:$H$36,5,FALSE)+VLOOKUP($B376,B!$C$5:$H$36,6,FALSE)+B!$G$34),10^(VLOOKUP($B377,B!$C$5:$H$36,5,FALSE)+VLOOKUP($B376,B!$C$5:$H$36,6,FALSE)))))))))</f>
        <v xml:space="preserve">   ---</v>
      </c>
      <c r="K377" s="5" t="str">
        <f t="shared" si="70"/>
        <v/>
      </c>
      <c r="L377" s="5" t="str">
        <f t="shared" si="72"/>
        <v/>
      </c>
      <c r="M377" s="5" t="str">
        <f t="shared" si="71"/>
        <v/>
      </c>
    </row>
    <row r="378" spans="1:13" x14ac:dyDescent="0.25">
      <c r="A378" s="4">
        <f t="shared" si="69"/>
        <v>366</v>
      </c>
      <c r="B378" s="1"/>
      <c r="C378" s="7"/>
      <c r="D378" s="8" t="str">
        <f t="shared" si="64"/>
        <v/>
      </c>
      <c r="E378" s="6" t="str">
        <f t="shared" si="65"/>
        <v xml:space="preserve">   ---</v>
      </c>
      <c r="F378" s="6" t="str">
        <f t="shared" si="66"/>
        <v xml:space="preserve">   ---</v>
      </c>
      <c r="G378" s="5" t="str">
        <f t="shared" si="67"/>
        <v/>
      </c>
      <c r="H378" s="6" t="str">
        <f t="shared" si="68"/>
        <v/>
      </c>
      <c r="I378" s="14" t="str">
        <f>IF(OR($B378="P",$B378="",$B378="AC",$B378="NT",$B378="Pc",$B378="CT",$B377="NT"),"   ---",(IF(AND(OR($B376="NT",$B376=""),$B379="CT",NOT($B377="Ac"),NOT($B378="NMe")),10^(VLOOKUP($B378,B!$C$5:$H$36,2,FALSE)+VLOOKUP($B377,B!$C$5:$H$36,3,FALSE)+B!$E$33+B!$D$34),(IF(AND(OR($B376="NT",$B376=""),NOT($B377="Ac")),10^(VLOOKUP($B378,B!$C$5:$H$36,2,FALSE)+VLOOKUP($B377,B!$C$5:$H$36,3,FALSE)+B!$E$33),(IF(AND($B379="CT",NOT($B378="NMe")),10^(VLOOKUP($B378,B!$C$5:$H$36,2,FALSE)+VLOOKUP($B377,B!$C$5:$H$36,3,FALSE)+B!$D$34),10^(VLOOKUP($B378,B!$C$5:$H$36,2,FALSE)+VLOOKUP($B377,B!$C$5:$H$36,3,FALSE)))))))))</f>
        <v xml:space="preserve">   ---</v>
      </c>
      <c r="J378" s="14" t="str">
        <f>IF(OR($B378="P",$B378="",$B378="AC",$B378="NT",$B378="Pc",$B378="CT",$B377="NT"),"   ---",(IF(AND(OR($B376="NT",$B376=""),$B379="CT",NOT($B377="Ac"),NOT($B378="NMe")),10^(VLOOKUP($B378,B!$C$5:$H$36,5,FALSE)+VLOOKUP($B377,B!$C$5:$H$36,6,FALSE)+B!$H$33+B!$G$34),(IF(AND(OR($B376="NT",$B376=""),NOT($B377="Ac")),10^(VLOOKUP($B378,B!$C$5:$H$36,5,FALSE)+VLOOKUP($B377,B!$C$5:$H$36,6,FALSE)+B!$H$33),(IF(AND($B379="CT",NOT($B378="NMe")),10^(VLOOKUP($B378,B!$C$5:$H$36,5,FALSE)+VLOOKUP($B377,B!$C$5:$H$36,6,FALSE)+B!$G$34),10^(VLOOKUP($B378,B!$C$5:$H$36,5,FALSE)+VLOOKUP($B377,B!$C$5:$H$36,6,FALSE)))))))))</f>
        <v xml:space="preserve">   ---</v>
      </c>
      <c r="K378" s="5" t="str">
        <f t="shared" si="70"/>
        <v/>
      </c>
      <c r="L378" s="5" t="str">
        <f t="shared" si="72"/>
        <v/>
      </c>
      <c r="M378" s="5" t="str">
        <f t="shared" si="71"/>
        <v/>
      </c>
    </row>
    <row r="379" spans="1:13" x14ac:dyDescent="0.25">
      <c r="A379" s="4">
        <f t="shared" si="69"/>
        <v>367</v>
      </c>
      <c r="B379" s="1"/>
      <c r="C379" s="7"/>
      <c r="D379" s="8" t="str">
        <f t="shared" si="64"/>
        <v/>
      </c>
      <c r="E379" s="6" t="str">
        <f t="shared" si="65"/>
        <v xml:space="preserve">   ---</v>
      </c>
      <c r="F379" s="6" t="str">
        <f t="shared" si="66"/>
        <v xml:space="preserve">   ---</v>
      </c>
      <c r="G379" s="5" t="str">
        <f t="shared" si="67"/>
        <v/>
      </c>
      <c r="H379" s="6" t="str">
        <f t="shared" si="68"/>
        <v/>
      </c>
      <c r="I379" s="14" t="str">
        <f>IF(OR($B379="P",$B379="",$B379="AC",$B379="NT",$B379="Pc",$B379="CT",$B378="NT"),"   ---",(IF(AND(OR($B377="NT",$B377=""),$B380="CT",NOT($B378="Ac"),NOT($B379="NMe")),10^(VLOOKUP($B379,B!$C$5:$H$36,2,FALSE)+VLOOKUP($B378,B!$C$5:$H$36,3,FALSE)+B!$E$33+B!$D$34),(IF(AND(OR($B377="NT",$B377=""),NOT($B378="Ac")),10^(VLOOKUP($B379,B!$C$5:$H$36,2,FALSE)+VLOOKUP($B378,B!$C$5:$H$36,3,FALSE)+B!$E$33),(IF(AND($B380="CT",NOT($B379="NMe")),10^(VLOOKUP($B379,B!$C$5:$H$36,2,FALSE)+VLOOKUP($B378,B!$C$5:$H$36,3,FALSE)+B!$D$34),10^(VLOOKUP($B379,B!$C$5:$H$36,2,FALSE)+VLOOKUP($B378,B!$C$5:$H$36,3,FALSE)))))))))</f>
        <v xml:space="preserve">   ---</v>
      </c>
      <c r="J379" s="14" t="str">
        <f>IF(OR($B379="P",$B379="",$B379="AC",$B379="NT",$B379="Pc",$B379="CT",$B378="NT"),"   ---",(IF(AND(OR($B377="NT",$B377=""),$B380="CT",NOT($B378="Ac"),NOT($B379="NMe")),10^(VLOOKUP($B379,B!$C$5:$H$36,5,FALSE)+VLOOKUP($B378,B!$C$5:$H$36,6,FALSE)+B!$H$33+B!$G$34),(IF(AND(OR($B377="NT",$B377=""),NOT($B378="Ac")),10^(VLOOKUP($B379,B!$C$5:$H$36,5,FALSE)+VLOOKUP($B378,B!$C$5:$H$36,6,FALSE)+B!$H$33),(IF(AND($B380="CT",NOT($B379="NMe")),10^(VLOOKUP($B379,B!$C$5:$H$36,5,FALSE)+VLOOKUP($B378,B!$C$5:$H$36,6,FALSE)+B!$G$34),10^(VLOOKUP($B379,B!$C$5:$H$36,5,FALSE)+VLOOKUP($B378,B!$C$5:$H$36,6,FALSE)))))))))</f>
        <v xml:space="preserve">   ---</v>
      </c>
      <c r="K379" s="5" t="str">
        <f t="shared" si="70"/>
        <v/>
      </c>
      <c r="L379" s="5" t="str">
        <f t="shared" si="72"/>
        <v/>
      </c>
      <c r="M379" s="5" t="str">
        <f t="shared" si="71"/>
        <v/>
      </c>
    </row>
    <row r="380" spans="1:13" x14ac:dyDescent="0.25">
      <c r="A380" s="4">
        <f t="shared" si="69"/>
        <v>368</v>
      </c>
      <c r="B380" s="1"/>
      <c r="C380" s="7"/>
      <c r="D380" s="8" t="str">
        <f t="shared" si="64"/>
        <v/>
      </c>
      <c r="E380" s="6" t="str">
        <f t="shared" si="65"/>
        <v xml:space="preserve">   ---</v>
      </c>
      <c r="F380" s="6" t="str">
        <f t="shared" si="66"/>
        <v xml:space="preserve">   ---</v>
      </c>
      <c r="G380" s="5" t="str">
        <f t="shared" si="67"/>
        <v/>
      </c>
      <c r="H380" s="6" t="str">
        <f t="shared" si="68"/>
        <v/>
      </c>
      <c r="I380" s="14" t="str">
        <f>IF(OR($B380="P",$B380="",$B380="AC",$B380="NT",$B380="Pc",$B380="CT",$B379="NT"),"   ---",(IF(AND(OR($B378="NT",$B378=""),$B381="CT",NOT($B379="Ac"),NOT($B380="NMe")),10^(VLOOKUP($B380,B!$C$5:$H$36,2,FALSE)+VLOOKUP($B379,B!$C$5:$H$36,3,FALSE)+B!$E$33+B!$D$34),(IF(AND(OR($B378="NT",$B378=""),NOT($B379="Ac")),10^(VLOOKUP($B380,B!$C$5:$H$36,2,FALSE)+VLOOKUP($B379,B!$C$5:$H$36,3,FALSE)+B!$E$33),(IF(AND($B381="CT",NOT($B380="NMe")),10^(VLOOKUP($B380,B!$C$5:$H$36,2,FALSE)+VLOOKUP($B379,B!$C$5:$H$36,3,FALSE)+B!$D$34),10^(VLOOKUP($B380,B!$C$5:$H$36,2,FALSE)+VLOOKUP($B379,B!$C$5:$H$36,3,FALSE)))))))))</f>
        <v xml:space="preserve">   ---</v>
      </c>
      <c r="J380" s="14" t="str">
        <f>IF(OR($B380="P",$B380="",$B380="AC",$B380="NT",$B380="Pc",$B380="CT",$B379="NT"),"   ---",(IF(AND(OR($B378="NT",$B378=""),$B381="CT",NOT($B379="Ac"),NOT($B380="NMe")),10^(VLOOKUP($B380,B!$C$5:$H$36,5,FALSE)+VLOOKUP($B379,B!$C$5:$H$36,6,FALSE)+B!$H$33+B!$G$34),(IF(AND(OR($B378="NT",$B378=""),NOT($B379="Ac")),10^(VLOOKUP($B380,B!$C$5:$H$36,5,FALSE)+VLOOKUP($B379,B!$C$5:$H$36,6,FALSE)+B!$H$33),(IF(AND($B381="CT",NOT($B380="NMe")),10^(VLOOKUP($B380,B!$C$5:$H$36,5,FALSE)+VLOOKUP($B379,B!$C$5:$H$36,6,FALSE)+B!$G$34),10^(VLOOKUP($B380,B!$C$5:$H$36,5,FALSE)+VLOOKUP($B379,B!$C$5:$H$36,6,FALSE)))))))))</f>
        <v xml:space="preserve">   ---</v>
      </c>
      <c r="K380" s="5" t="str">
        <f t="shared" si="70"/>
        <v/>
      </c>
      <c r="L380" s="5" t="str">
        <f t="shared" si="72"/>
        <v/>
      </c>
      <c r="M380" s="5" t="str">
        <f t="shared" si="71"/>
        <v/>
      </c>
    </row>
    <row r="381" spans="1:13" x14ac:dyDescent="0.25">
      <c r="A381" s="4">
        <f t="shared" si="69"/>
        <v>369</v>
      </c>
      <c r="B381" s="1"/>
      <c r="C381" s="7"/>
      <c r="D381" s="8" t="str">
        <f t="shared" si="64"/>
        <v/>
      </c>
      <c r="E381" s="6" t="str">
        <f t="shared" si="65"/>
        <v xml:space="preserve">   ---</v>
      </c>
      <c r="F381" s="6" t="str">
        <f t="shared" si="66"/>
        <v xml:space="preserve">   ---</v>
      </c>
      <c r="G381" s="5" t="str">
        <f t="shared" si="67"/>
        <v/>
      </c>
      <c r="H381" s="6" t="str">
        <f t="shared" si="68"/>
        <v/>
      </c>
      <c r="I381" s="14" t="str">
        <f>IF(OR($B381="P",$B381="",$B381="AC",$B381="NT",$B381="Pc",$B381="CT",$B380="NT"),"   ---",(IF(AND(OR($B379="NT",$B379=""),$B382="CT",NOT($B380="Ac"),NOT($B381="NMe")),10^(VLOOKUP($B381,B!$C$5:$H$36,2,FALSE)+VLOOKUP($B380,B!$C$5:$H$36,3,FALSE)+B!$E$33+B!$D$34),(IF(AND(OR($B379="NT",$B379=""),NOT($B380="Ac")),10^(VLOOKUP($B381,B!$C$5:$H$36,2,FALSE)+VLOOKUP($B380,B!$C$5:$H$36,3,FALSE)+B!$E$33),(IF(AND($B382="CT",NOT($B381="NMe")),10^(VLOOKUP($B381,B!$C$5:$H$36,2,FALSE)+VLOOKUP($B380,B!$C$5:$H$36,3,FALSE)+B!$D$34),10^(VLOOKUP($B381,B!$C$5:$H$36,2,FALSE)+VLOOKUP($B380,B!$C$5:$H$36,3,FALSE)))))))))</f>
        <v xml:space="preserve">   ---</v>
      </c>
      <c r="J381" s="14" t="str">
        <f>IF(OR($B381="P",$B381="",$B381="AC",$B381="NT",$B381="Pc",$B381="CT",$B380="NT"),"   ---",(IF(AND(OR($B379="NT",$B379=""),$B382="CT",NOT($B380="Ac"),NOT($B381="NMe")),10^(VLOOKUP($B381,B!$C$5:$H$36,5,FALSE)+VLOOKUP($B380,B!$C$5:$H$36,6,FALSE)+B!$H$33+B!$G$34),(IF(AND(OR($B379="NT",$B379=""),NOT($B380="Ac")),10^(VLOOKUP($B381,B!$C$5:$H$36,5,FALSE)+VLOOKUP($B380,B!$C$5:$H$36,6,FALSE)+B!$H$33),(IF(AND($B382="CT",NOT($B381="NMe")),10^(VLOOKUP($B381,B!$C$5:$H$36,5,FALSE)+VLOOKUP($B380,B!$C$5:$H$36,6,FALSE)+B!$G$34),10^(VLOOKUP($B381,B!$C$5:$H$36,5,FALSE)+VLOOKUP($B380,B!$C$5:$H$36,6,FALSE)))))))))</f>
        <v xml:space="preserve">   ---</v>
      </c>
      <c r="K381" s="5" t="str">
        <f t="shared" si="70"/>
        <v/>
      </c>
      <c r="L381" s="5" t="str">
        <f t="shared" si="72"/>
        <v/>
      </c>
      <c r="M381" s="5" t="str">
        <f t="shared" si="71"/>
        <v/>
      </c>
    </row>
    <row r="382" spans="1:13" x14ac:dyDescent="0.25">
      <c r="A382" s="4">
        <f t="shared" si="69"/>
        <v>370</v>
      </c>
      <c r="B382" s="1"/>
      <c r="C382" s="7"/>
      <c r="D382" s="8" t="str">
        <f t="shared" si="64"/>
        <v/>
      </c>
      <c r="E382" s="6" t="str">
        <f t="shared" si="65"/>
        <v xml:space="preserve">   ---</v>
      </c>
      <c r="F382" s="6" t="str">
        <f t="shared" si="66"/>
        <v xml:space="preserve">   ---</v>
      </c>
      <c r="G382" s="5" t="str">
        <f t="shared" si="67"/>
        <v/>
      </c>
      <c r="H382" s="6" t="str">
        <f t="shared" si="68"/>
        <v/>
      </c>
      <c r="I382" s="14" t="str">
        <f>IF(OR($B382="P",$B382="",$B382="AC",$B382="NT",$B382="Pc",$B382="CT",$B381="NT"),"   ---",(IF(AND(OR($B380="NT",$B380=""),$B383="CT",NOT($B381="Ac"),NOT($B382="NMe")),10^(VLOOKUP($B382,B!$C$5:$H$36,2,FALSE)+VLOOKUP($B381,B!$C$5:$H$36,3,FALSE)+B!$E$33+B!$D$34),(IF(AND(OR($B380="NT",$B380=""),NOT($B381="Ac")),10^(VLOOKUP($B382,B!$C$5:$H$36,2,FALSE)+VLOOKUP($B381,B!$C$5:$H$36,3,FALSE)+B!$E$33),(IF(AND($B383="CT",NOT($B382="NMe")),10^(VLOOKUP($B382,B!$C$5:$H$36,2,FALSE)+VLOOKUP($B381,B!$C$5:$H$36,3,FALSE)+B!$D$34),10^(VLOOKUP($B382,B!$C$5:$H$36,2,FALSE)+VLOOKUP($B381,B!$C$5:$H$36,3,FALSE)))))))))</f>
        <v xml:space="preserve">   ---</v>
      </c>
      <c r="J382" s="14" t="str">
        <f>IF(OR($B382="P",$B382="",$B382="AC",$B382="NT",$B382="Pc",$B382="CT",$B381="NT"),"   ---",(IF(AND(OR($B380="NT",$B380=""),$B383="CT",NOT($B381="Ac"),NOT($B382="NMe")),10^(VLOOKUP($B382,B!$C$5:$H$36,5,FALSE)+VLOOKUP($B381,B!$C$5:$H$36,6,FALSE)+B!$H$33+B!$G$34),(IF(AND(OR($B380="NT",$B380=""),NOT($B381="Ac")),10^(VLOOKUP($B382,B!$C$5:$H$36,5,FALSE)+VLOOKUP($B381,B!$C$5:$H$36,6,FALSE)+B!$H$33),(IF(AND($B383="CT",NOT($B382="NMe")),10^(VLOOKUP($B382,B!$C$5:$H$36,5,FALSE)+VLOOKUP($B381,B!$C$5:$H$36,6,FALSE)+B!$G$34),10^(VLOOKUP($B382,B!$C$5:$H$36,5,FALSE)+VLOOKUP($B381,B!$C$5:$H$36,6,FALSE)))))))))</f>
        <v xml:space="preserve">   ---</v>
      </c>
      <c r="K382" s="5" t="str">
        <f t="shared" si="70"/>
        <v/>
      </c>
      <c r="L382" s="5" t="str">
        <f t="shared" si="72"/>
        <v/>
      </c>
      <c r="M382" s="5" t="str">
        <f t="shared" si="71"/>
        <v/>
      </c>
    </row>
    <row r="383" spans="1:13" x14ac:dyDescent="0.25">
      <c r="A383" s="4">
        <f t="shared" si="69"/>
        <v>371</v>
      </c>
      <c r="B383" s="1"/>
      <c r="C383" s="7"/>
      <c r="D383" s="8" t="str">
        <f t="shared" si="64"/>
        <v/>
      </c>
      <c r="E383" s="6" t="str">
        <f t="shared" si="65"/>
        <v xml:space="preserve">   ---</v>
      </c>
      <c r="F383" s="6" t="str">
        <f t="shared" si="66"/>
        <v xml:space="preserve">   ---</v>
      </c>
      <c r="G383" s="5" t="str">
        <f t="shared" si="67"/>
        <v/>
      </c>
      <c r="H383" s="6" t="str">
        <f t="shared" si="68"/>
        <v/>
      </c>
      <c r="I383" s="14" t="str">
        <f>IF(OR($B383="P",$B383="",$B383="AC",$B383="NT",$B383="Pc",$B383="CT",$B382="NT"),"   ---",(IF(AND(OR($B381="NT",$B381=""),$B384="CT",NOT($B382="Ac"),NOT($B383="NMe")),10^(VLOOKUP($B383,B!$C$5:$H$36,2,FALSE)+VLOOKUP($B382,B!$C$5:$H$36,3,FALSE)+B!$E$33+B!$D$34),(IF(AND(OR($B381="NT",$B381=""),NOT($B382="Ac")),10^(VLOOKUP($B383,B!$C$5:$H$36,2,FALSE)+VLOOKUP($B382,B!$C$5:$H$36,3,FALSE)+B!$E$33),(IF(AND($B384="CT",NOT($B383="NMe")),10^(VLOOKUP($B383,B!$C$5:$H$36,2,FALSE)+VLOOKUP($B382,B!$C$5:$H$36,3,FALSE)+B!$D$34),10^(VLOOKUP($B383,B!$C$5:$H$36,2,FALSE)+VLOOKUP($B382,B!$C$5:$H$36,3,FALSE)))))))))</f>
        <v xml:space="preserve">   ---</v>
      </c>
      <c r="J383" s="14" t="str">
        <f>IF(OR($B383="P",$B383="",$B383="AC",$B383="NT",$B383="Pc",$B383="CT",$B382="NT"),"   ---",(IF(AND(OR($B381="NT",$B381=""),$B384="CT",NOT($B382="Ac"),NOT($B383="NMe")),10^(VLOOKUP($B383,B!$C$5:$H$36,5,FALSE)+VLOOKUP($B382,B!$C$5:$H$36,6,FALSE)+B!$H$33+B!$G$34),(IF(AND(OR($B381="NT",$B381=""),NOT($B382="Ac")),10^(VLOOKUP($B383,B!$C$5:$H$36,5,FALSE)+VLOOKUP($B382,B!$C$5:$H$36,6,FALSE)+B!$H$33),(IF(AND($B384="CT",NOT($B383="NMe")),10^(VLOOKUP($B383,B!$C$5:$H$36,5,FALSE)+VLOOKUP($B382,B!$C$5:$H$36,6,FALSE)+B!$G$34),10^(VLOOKUP($B383,B!$C$5:$H$36,5,FALSE)+VLOOKUP($B382,B!$C$5:$H$36,6,FALSE)))))))))</f>
        <v xml:space="preserve">   ---</v>
      </c>
      <c r="K383" s="5" t="str">
        <f t="shared" si="70"/>
        <v/>
      </c>
      <c r="L383" s="5" t="str">
        <f t="shared" si="72"/>
        <v/>
      </c>
      <c r="M383" s="5" t="str">
        <f t="shared" si="71"/>
        <v/>
      </c>
    </row>
    <row r="384" spans="1:13" x14ac:dyDescent="0.25">
      <c r="A384" s="4">
        <f t="shared" si="69"/>
        <v>372</v>
      </c>
      <c r="B384" s="1"/>
      <c r="C384" s="7"/>
      <c r="D384" s="8" t="str">
        <f t="shared" si="64"/>
        <v/>
      </c>
      <c r="E384" s="6" t="str">
        <f t="shared" si="65"/>
        <v xml:space="preserve">   ---</v>
      </c>
      <c r="F384" s="6" t="str">
        <f t="shared" si="66"/>
        <v xml:space="preserve">   ---</v>
      </c>
      <c r="G384" s="5" t="str">
        <f t="shared" si="67"/>
        <v/>
      </c>
      <c r="H384" s="6" t="str">
        <f t="shared" si="68"/>
        <v/>
      </c>
      <c r="I384" s="14" t="str">
        <f>IF(OR($B384="P",$B384="",$B384="AC",$B384="NT",$B384="Pc",$B384="CT",$B383="NT"),"   ---",(IF(AND(OR($B382="NT",$B382=""),$B385="CT",NOT($B383="Ac"),NOT($B384="NMe")),10^(VLOOKUP($B384,B!$C$5:$H$36,2,FALSE)+VLOOKUP($B383,B!$C$5:$H$36,3,FALSE)+B!$E$33+B!$D$34),(IF(AND(OR($B382="NT",$B382=""),NOT($B383="Ac")),10^(VLOOKUP($B384,B!$C$5:$H$36,2,FALSE)+VLOOKUP($B383,B!$C$5:$H$36,3,FALSE)+B!$E$33),(IF(AND($B385="CT",NOT($B384="NMe")),10^(VLOOKUP($B384,B!$C$5:$H$36,2,FALSE)+VLOOKUP($B383,B!$C$5:$H$36,3,FALSE)+B!$D$34),10^(VLOOKUP($B384,B!$C$5:$H$36,2,FALSE)+VLOOKUP($B383,B!$C$5:$H$36,3,FALSE)))))))))</f>
        <v xml:space="preserve">   ---</v>
      </c>
      <c r="J384" s="14" t="str">
        <f>IF(OR($B384="P",$B384="",$B384="AC",$B384="NT",$B384="Pc",$B384="CT",$B383="NT"),"   ---",(IF(AND(OR($B382="NT",$B382=""),$B385="CT",NOT($B383="Ac"),NOT($B384="NMe")),10^(VLOOKUP($B384,B!$C$5:$H$36,5,FALSE)+VLOOKUP($B383,B!$C$5:$H$36,6,FALSE)+B!$H$33+B!$G$34),(IF(AND(OR($B382="NT",$B382=""),NOT($B383="Ac")),10^(VLOOKUP($B384,B!$C$5:$H$36,5,FALSE)+VLOOKUP($B383,B!$C$5:$H$36,6,FALSE)+B!$H$33),(IF(AND($B385="CT",NOT($B384="NMe")),10^(VLOOKUP($B384,B!$C$5:$H$36,5,FALSE)+VLOOKUP($B383,B!$C$5:$H$36,6,FALSE)+B!$G$34),10^(VLOOKUP($B384,B!$C$5:$H$36,5,FALSE)+VLOOKUP($B383,B!$C$5:$H$36,6,FALSE)))))))))</f>
        <v xml:space="preserve">   ---</v>
      </c>
      <c r="K384" s="5" t="str">
        <f t="shared" si="70"/>
        <v/>
      </c>
      <c r="L384" s="5" t="str">
        <f t="shared" si="72"/>
        <v/>
      </c>
      <c r="M384" s="5" t="str">
        <f t="shared" si="71"/>
        <v/>
      </c>
    </row>
    <row r="385" spans="1:13" x14ac:dyDescent="0.25">
      <c r="A385" s="4">
        <f t="shared" si="69"/>
        <v>373</v>
      </c>
      <c r="B385" s="1"/>
      <c r="C385" s="7"/>
      <c r="D385" s="8" t="str">
        <f t="shared" si="64"/>
        <v/>
      </c>
      <c r="E385" s="6" t="str">
        <f t="shared" si="65"/>
        <v xml:space="preserve">   ---</v>
      </c>
      <c r="F385" s="6" t="str">
        <f t="shared" si="66"/>
        <v xml:space="preserve">   ---</v>
      </c>
      <c r="G385" s="5" t="str">
        <f t="shared" si="67"/>
        <v/>
      </c>
      <c r="H385" s="6" t="str">
        <f t="shared" si="68"/>
        <v/>
      </c>
      <c r="I385" s="14" t="str">
        <f>IF(OR($B385="P",$B385="",$B385="AC",$B385="NT",$B385="Pc",$B385="CT",$B384="NT"),"   ---",(IF(AND(OR($B383="NT",$B383=""),$B386="CT",NOT($B384="Ac"),NOT($B385="NMe")),10^(VLOOKUP($B385,B!$C$5:$H$36,2,FALSE)+VLOOKUP($B384,B!$C$5:$H$36,3,FALSE)+B!$E$33+B!$D$34),(IF(AND(OR($B383="NT",$B383=""),NOT($B384="Ac")),10^(VLOOKUP($B385,B!$C$5:$H$36,2,FALSE)+VLOOKUP($B384,B!$C$5:$H$36,3,FALSE)+B!$E$33),(IF(AND($B386="CT",NOT($B385="NMe")),10^(VLOOKUP($B385,B!$C$5:$H$36,2,FALSE)+VLOOKUP($B384,B!$C$5:$H$36,3,FALSE)+B!$D$34),10^(VLOOKUP($B385,B!$C$5:$H$36,2,FALSE)+VLOOKUP($B384,B!$C$5:$H$36,3,FALSE)))))))))</f>
        <v xml:space="preserve">   ---</v>
      </c>
      <c r="J385" s="14" t="str">
        <f>IF(OR($B385="P",$B385="",$B385="AC",$B385="NT",$B385="Pc",$B385="CT",$B384="NT"),"   ---",(IF(AND(OR($B383="NT",$B383=""),$B386="CT",NOT($B384="Ac"),NOT($B385="NMe")),10^(VLOOKUP($B385,B!$C$5:$H$36,5,FALSE)+VLOOKUP($B384,B!$C$5:$H$36,6,FALSE)+B!$H$33+B!$G$34),(IF(AND(OR($B383="NT",$B383=""),NOT($B384="Ac")),10^(VLOOKUP($B385,B!$C$5:$H$36,5,FALSE)+VLOOKUP($B384,B!$C$5:$H$36,6,FALSE)+B!$H$33),(IF(AND($B386="CT",NOT($B385="NMe")),10^(VLOOKUP($B385,B!$C$5:$H$36,5,FALSE)+VLOOKUP($B384,B!$C$5:$H$36,6,FALSE)+B!$G$34),10^(VLOOKUP($B385,B!$C$5:$H$36,5,FALSE)+VLOOKUP($B384,B!$C$5:$H$36,6,FALSE)))))))))</f>
        <v xml:space="preserve">   ---</v>
      </c>
      <c r="K385" s="5" t="str">
        <f t="shared" si="70"/>
        <v/>
      </c>
      <c r="L385" s="5" t="str">
        <f t="shared" si="72"/>
        <v/>
      </c>
      <c r="M385" s="5" t="str">
        <f t="shared" si="71"/>
        <v/>
      </c>
    </row>
    <row r="386" spans="1:13" x14ac:dyDescent="0.25">
      <c r="A386" s="4">
        <f t="shared" si="69"/>
        <v>374</v>
      </c>
      <c r="B386" s="1"/>
      <c r="C386" s="7"/>
      <c r="D386" s="8" t="str">
        <f t="shared" si="64"/>
        <v/>
      </c>
      <c r="E386" s="6" t="str">
        <f t="shared" si="65"/>
        <v xml:space="preserve">   ---</v>
      </c>
      <c r="F386" s="6" t="str">
        <f t="shared" si="66"/>
        <v xml:space="preserve">   ---</v>
      </c>
      <c r="G386" s="5" t="str">
        <f t="shared" si="67"/>
        <v/>
      </c>
      <c r="H386" s="6" t="str">
        <f t="shared" si="68"/>
        <v/>
      </c>
      <c r="I386" s="14" t="str">
        <f>IF(OR($B386="P",$B386="",$B386="AC",$B386="NT",$B386="Pc",$B386="CT",$B385="NT"),"   ---",(IF(AND(OR($B384="NT",$B384=""),$B387="CT",NOT($B385="Ac"),NOT($B386="NMe")),10^(VLOOKUP($B386,B!$C$5:$H$36,2,FALSE)+VLOOKUP($B385,B!$C$5:$H$36,3,FALSE)+B!$E$33+B!$D$34),(IF(AND(OR($B384="NT",$B384=""),NOT($B385="Ac")),10^(VLOOKUP($B386,B!$C$5:$H$36,2,FALSE)+VLOOKUP($B385,B!$C$5:$H$36,3,FALSE)+B!$E$33),(IF(AND($B387="CT",NOT($B386="NMe")),10^(VLOOKUP($B386,B!$C$5:$H$36,2,FALSE)+VLOOKUP($B385,B!$C$5:$H$36,3,FALSE)+B!$D$34),10^(VLOOKUP($B386,B!$C$5:$H$36,2,FALSE)+VLOOKUP($B385,B!$C$5:$H$36,3,FALSE)))))))))</f>
        <v xml:space="preserve">   ---</v>
      </c>
      <c r="J386" s="14" t="str">
        <f>IF(OR($B386="P",$B386="",$B386="AC",$B386="NT",$B386="Pc",$B386="CT",$B385="NT"),"   ---",(IF(AND(OR($B384="NT",$B384=""),$B387="CT",NOT($B385="Ac"),NOT($B386="NMe")),10^(VLOOKUP($B386,B!$C$5:$H$36,5,FALSE)+VLOOKUP($B385,B!$C$5:$H$36,6,FALSE)+B!$H$33+B!$G$34),(IF(AND(OR($B384="NT",$B384=""),NOT($B385="Ac")),10^(VLOOKUP($B386,B!$C$5:$H$36,5,FALSE)+VLOOKUP($B385,B!$C$5:$H$36,6,FALSE)+B!$H$33),(IF(AND($B387="CT",NOT($B386="NMe")),10^(VLOOKUP($B386,B!$C$5:$H$36,5,FALSE)+VLOOKUP($B385,B!$C$5:$H$36,6,FALSE)+B!$G$34),10^(VLOOKUP($B386,B!$C$5:$H$36,5,FALSE)+VLOOKUP($B385,B!$C$5:$H$36,6,FALSE)))))))))</f>
        <v xml:space="preserve">   ---</v>
      </c>
      <c r="K386" s="5" t="str">
        <f t="shared" si="70"/>
        <v/>
      </c>
      <c r="L386" s="5" t="str">
        <f t="shared" si="72"/>
        <v/>
      </c>
      <c r="M386" s="5" t="str">
        <f t="shared" si="71"/>
        <v/>
      </c>
    </row>
    <row r="387" spans="1:13" x14ac:dyDescent="0.25">
      <c r="A387" s="4">
        <f t="shared" si="69"/>
        <v>375</v>
      </c>
      <c r="B387" s="1"/>
      <c r="C387" s="7"/>
      <c r="D387" s="8" t="str">
        <f t="shared" si="64"/>
        <v/>
      </c>
      <c r="E387" s="6" t="str">
        <f t="shared" si="65"/>
        <v xml:space="preserve">   ---</v>
      </c>
      <c r="F387" s="6" t="str">
        <f t="shared" si="66"/>
        <v xml:space="preserve">   ---</v>
      </c>
      <c r="G387" s="5" t="str">
        <f t="shared" si="67"/>
        <v/>
      </c>
      <c r="H387" s="6" t="str">
        <f t="shared" si="68"/>
        <v/>
      </c>
      <c r="I387" s="14" t="str">
        <f>IF(OR($B387="P",$B387="",$B387="AC",$B387="NT",$B387="Pc",$B387="CT",$B386="NT"),"   ---",(IF(AND(OR($B385="NT",$B385=""),$B388="CT",NOT($B386="Ac"),NOT($B387="NMe")),10^(VLOOKUP($B387,B!$C$5:$H$36,2,FALSE)+VLOOKUP($B386,B!$C$5:$H$36,3,FALSE)+B!$E$33+B!$D$34),(IF(AND(OR($B385="NT",$B385=""),NOT($B386="Ac")),10^(VLOOKUP($B387,B!$C$5:$H$36,2,FALSE)+VLOOKUP($B386,B!$C$5:$H$36,3,FALSE)+B!$E$33),(IF(AND($B388="CT",NOT($B387="NMe")),10^(VLOOKUP($B387,B!$C$5:$H$36,2,FALSE)+VLOOKUP($B386,B!$C$5:$H$36,3,FALSE)+B!$D$34),10^(VLOOKUP($B387,B!$C$5:$H$36,2,FALSE)+VLOOKUP($B386,B!$C$5:$H$36,3,FALSE)))))))))</f>
        <v xml:space="preserve">   ---</v>
      </c>
      <c r="J387" s="14" t="str">
        <f>IF(OR($B387="P",$B387="",$B387="AC",$B387="NT",$B387="Pc",$B387="CT",$B386="NT"),"   ---",(IF(AND(OR($B385="NT",$B385=""),$B388="CT",NOT($B386="Ac"),NOT($B387="NMe")),10^(VLOOKUP($B387,B!$C$5:$H$36,5,FALSE)+VLOOKUP($B386,B!$C$5:$H$36,6,FALSE)+B!$H$33+B!$G$34),(IF(AND(OR($B385="NT",$B385=""),NOT($B386="Ac")),10^(VLOOKUP($B387,B!$C$5:$H$36,5,FALSE)+VLOOKUP($B386,B!$C$5:$H$36,6,FALSE)+B!$H$33),(IF(AND($B388="CT",NOT($B387="NMe")),10^(VLOOKUP($B387,B!$C$5:$H$36,5,FALSE)+VLOOKUP($B386,B!$C$5:$H$36,6,FALSE)+B!$G$34),10^(VLOOKUP($B387,B!$C$5:$H$36,5,FALSE)+VLOOKUP($B386,B!$C$5:$H$36,6,FALSE)))))))))</f>
        <v xml:space="preserve">   ---</v>
      </c>
      <c r="K387" s="5" t="str">
        <f t="shared" si="70"/>
        <v/>
      </c>
      <c r="L387" s="5" t="str">
        <f t="shared" si="72"/>
        <v/>
      </c>
      <c r="M387" s="5" t="str">
        <f t="shared" si="71"/>
        <v/>
      </c>
    </row>
    <row r="388" spans="1:13" x14ac:dyDescent="0.25">
      <c r="A388" s="4">
        <f t="shared" si="69"/>
        <v>376</v>
      </c>
      <c r="B388" s="1"/>
      <c r="C388" s="7"/>
      <c r="D388" s="8" t="str">
        <f t="shared" si="64"/>
        <v/>
      </c>
      <c r="E388" s="6" t="str">
        <f t="shared" si="65"/>
        <v xml:space="preserve">   ---</v>
      </c>
      <c r="F388" s="6" t="str">
        <f t="shared" si="66"/>
        <v xml:space="preserve">   ---</v>
      </c>
      <c r="G388" s="5" t="str">
        <f t="shared" si="67"/>
        <v/>
      </c>
      <c r="H388" s="6" t="str">
        <f t="shared" si="68"/>
        <v/>
      </c>
      <c r="I388" s="14" t="str">
        <f>IF(OR($B388="P",$B388="",$B388="AC",$B388="NT",$B388="Pc",$B388="CT",$B387="NT"),"   ---",(IF(AND(OR($B386="NT",$B386=""),$B389="CT",NOT($B387="Ac"),NOT($B388="NMe")),10^(VLOOKUP($B388,B!$C$5:$H$36,2,FALSE)+VLOOKUP($B387,B!$C$5:$H$36,3,FALSE)+B!$E$33+B!$D$34),(IF(AND(OR($B386="NT",$B386=""),NOT($B387="Ac")),10^(VLOOKUP($B388,B!$C$5:$H$36,2,FALSE)+VLOOKUP($B387,B!$C$5:$H$36,3,FALSE)+B!$E$33),(IF(AND($B389="CT",NOT($B388="NMe")),10^(VLOOKUP($B388,B!$C$5:$H$36,2,FALSE)+VLOOKUP($B387,B!$C$5:$H$36,3,FALSE)+B!$D$34),10^(VLOOKUP($B388,B!$C$5:$H$36,2,FALSE)+VLOOKUP($B387,B!$C$5:$H$36,3,FALSE)))))))))</f>
        <v xml:space="preserve">   ---</v>
      </c>
      <c r="J388" s="14" t="str">
        <f>IF(OR($B388="P",$B388="",$B388="AC",$B388="NT",$B388="Pc",$B388="CT",$B387="NT"),"   ---",(IF(AND(OR($B386="NT",$B386=""),$B389="CT",NOT($B387="Ac"),NOT($B388="NMe")),10^(VLOOKUP($B388,B!$C$5:$H$36,5,FALSE)+VLOOKUP($B387,B!$C$5:$H$36,6,FALSE)+B!$H$33+B!$G$34),(IF(AND(OR($B386="NT",$B386=""),NOT($B387="Ac")),10^(VLOOKUP($B388,B!$C$5:$H$36,5,FALSE)+VLOOKUP($B387,B!$C$5:$H$36,6,FALSE)+B!$H$33),(IF(AND($B389="CT",NOT($B388="NMe")),10^(VLOOKUP($B388,B!$C$5:$H$36,5,FALSE)+VLOOKUP($B387,B!$C$5:$H$36,6,FALSE)+B!$G$34),10^(VLOOKUP($B388,B!$C$5:$H$36,5,FALSE)+VLOOKUP($B387,B!$C$5:$H$36,6,FALSE)))))))))</f>
        <v xml:space="preserve">   ---</v>
      </c>
      <c r="K388" s="5" t="str">
        <f t="shared" si="70"/>
        <v/>
      </c>
      <c r="L388" s="5" t="str">
        <f t="shared" si="72"/>
        <v/>
      </c>
      <c r="M388" s="5" t="str">
        <f t="shared" si="71"/>
        <v/>
      </c>
    </row>
    <row r="389" spans="1:13" x14ac:dyDescent="0.25">
      <c r="A389" s="4">
        <f t="shared" si="69"/>
        <v>377</v>
      </c>
      <c r="B389" s="1"/>
      <c r="C389" s="7"/>
      <c r="D389" s="8" t="str">
        <f t="shared" si="64"/>
        <v/>
      </c>
      <c r="E389" s="6" t="str">
        <f t="shared" si="65"/>
        <v xml:space="preserve">   ---</v>
      </c>
      <c r="F389" s="6" t="str">
        <f t="shared" si="66"/>
        <v xml:space="preserve">   ---</v>
      </c>
      <c r="G389" s="5" t="str">
        <f t="shared" si="67"/>
        <v/>
      </c>
      <c r="H389" s="6" t="str">
        <f t="shared" si="68"/>
        <v/>
      </c>
      <c r="I389" s="14" t="str">
        <f>IF(OR($B389="P",$B389="",$B389="AC",$B389="NT",$B389="Pc",$B389="CT",$B388="NT"),"   ---",(IF(AND(OR($B387="NT",$B387=""),$B390="CT",NOT($B388="Ac"),NOT($B389="NMe")),10^(VLOOKUP($B389,B!$C$5:$H$36,2,FALSE)+VLOOKUP($B388,B!$C$5:$H$36,3,FALSE)+B!$E$33+B!$D$34),(IF(AND(OR($B387="NT",$B387=""),NOT($B388="Ac")),10^(VLOOKUP($B389,B!$C$5:$H$36,2,FALSE)+VLOOKUP($B388,B!$C$5:$H$36,3,FALSE)+B!$E$33),(IF(AND($B390="CT",NOT($B389="NMe")),10^(VLOOKUP($B389,B!$C$5:$H$36,2,FALSE)+VLOOKUP($B388,B!$C$5:$H$36,3,FALSE)+B!$D$34),10^(VLOOKUP($B389,B!$C$5:$H$36,2,FALSE)+VLOOKUP($B388,B!$C$5:$H$36,3,FALSE)))))))))</f>
        <v xml:space="preserve">   ---</v>
      </c>
      <c r="J389" s="14" t="str">
        <f>IF(OR($B389="P",$B389="",$B389="AC",$B389="NT",$B389="Pc",$B389="CT",$B388="NT"),"   ---",(IF(AND(OR($B387="NT",$B387=""),$B390="CT",NOT($B388="Ac"),NOT($B389="NMe")),10^(VLOOKUP($B389,B!$C$5:$H$36,5,FALSE)+VLOOKUP($B388,B!$C$5:$H$36,6,FALSE)+B!$H$33+B!$G$34),(IF(AND(OR($B387="NT",$B387=""),NOT($B388="Ac")),10^(VLOOKUP($B389,B!$C$5:$H$36,5,FALSE)+VLOOKUP($B388,B!$C$5:$H$36,6,FALSE)+B!$H$33),(IF(AND($B390="CT",NOT($B389="NMe")),10^(VLOOKUP($B389,B!$C$5:$H$36,5,FALSE)+VLOOKUP($B388,B!$C$5:$H$36,6,FALSE)+B!$G$34),10^(VLOOKUP($B389,B!$C$5:$H$36,5,FALSE)+VLOOKUP($B388,B!$C$5:$H$36,6,FALSE)))))))))</f>
        <v xml:space="preserve">   ---</v>
      </c>
      <c r="K389" s="5" t="str">
        <f t="shared" si="70"/>
        <v/>
      </c>
      <c r="L389" s="5" t="str">
        <f t="shared" si="72"/>
        <v/>
      </c>
      <c r="M389" s="5" t="str">
        <f t="shared" si="71"/>
        <v/>
      </c>
    </row>
    <row r="390" spans="1:13" x14ac:dyDescent="0.25">
      <c r="A390" s="4">
        <f t="shared" si="69"/>
        <v>378</v>
      </c>
      <c r="B390" s="1"/>
      <c r="C390" s="7"/>
      <c r="D390" s="8" t="str">
        <f t="shared" si="64"/>
        <v/>
      </c>
      <c r="E390" s="6" t="str">
        <f t="shared" si="65"/>
        <v xml:space="preserve">   ---</v>
      </c>
      <c r="F390" s="6" t="str">
        <f t="shared" si="66"/>
        <v xml:space="preserve">   ---</v>
      </c>
      <c r="G390" s="5" t="str">
        <f t="shared" si="67"/>
        <v/>
      </c>
      <c r="H390" s="6" t="str">
        <f t="shared" si="68"/>
        <v/>
      </c>
      <c r="I390" s="14" t="str">
        <f>IF(OR($B390="P",$B390="",$B390="AC",$B390="NT",$B390="Pc",$B390="CT",$B389="NT"),"   ---",(IF(AND(OR($B388="NT",$B388=""),$B391="CT",NOT($B389="Ac"),NOT($B390="NMe")),10^(VLOOKUP($B390,B!$C$5:$H$36,2,FALSE)+VLOOKUP($B389,B!$C$5:$H$36,3,FALSE)+B!$E$33+B!$D$34),(IF(AND(OR($B388="NT",$B388=""),NOT($B389="Ac")),10^(VLOOKUP($B390,B!$C$5:$H$36,2,FALSE)+VLOOKUP($B389,B!$C$5:$H$36,3,FALSE)+B!$E$33),(IF(AND($B391="CT",NOT($B390="NMe")),10^(VLOOKUP($B390,B!$C$5:$H$36,2,FALSE)+VLOOKUP($B389,B!$C$5:$H$36,3,FALSE)+B!$D$34),10^(VLOOKUP($B390,B!$C$5:$H$36,2,FALSE)+VLOOKUP($B389,B!$C$5:$H$36,3,FALSE)))))))))</f>
        <v xml:space="preserve">   ---</v>
      </c>
      <c r="J390" s="14" t="str">
        <f>IF(OR($B390="P",$B390="",$B390="AC",$B390="NT",$B390="Pc",$B390="CT",$B389="NT"),"   ---",(IF(AND(OR($B388="NT",$B388=""),$B391="CT",NOT($B389="Ac"),NOT($B390="NMe")),10^(VLOOKUP($B390,B!$C$5:$H$36,5,FALSE)+VLOOKUP($B389,B!$C$5:$H$36,6,FALSE)+B!$H$33+B!$G$34),(IF(AND(OR($B388="NT",$B388=""),NOT($B389="Ac")),10^(VLOOKUP($B390,B!$C$5:$H$36,5,FALSE)+VLOOKUP($B389,B!$C$5:$H$36,6,FALSE)+B!$H$33),(IF(AND($B391="CT",NOT($B390="NMe")),10^(VLOOKUP($B390,B!$C$5:$H$36,5,FALSE)+VLOOKUP($B389,B!$C$5:$H$36,6,FALSE)+B!$G$34),10^(VLOOKUP($B390,B!$C$5:$H$36,5,FALSE)+VLOOKUP($B389,B!$C$5:$H$36,6,FALSE)))))))))</f>
        <v xml:space="preserve">   ---</v>
      </c>
      <c r="K390" s="5" t="str">
        <f t="shared" si="70"/>
        <v/>
      </c>
      <c r="L390" s="5" t="str">
        <f t="shared" si="72"/>
        <v/>
      </c>
      <c r="M390" s="5" t="str">
        <f t="shared" si="71"/>
        <v/>
      </c>
    </row>
    <row r="391" spans="1:13" x14ac:dyDescent="0.25">
      <c r="A391" s="4">
        <f t="shared" si="69"/>
        <v>379</v>
      </c>
      <c r="B391" s="1"/>
      <c r="C391" s="7"/>
      <c r="D391" s="8" t="str">
        <f t="shared" si="64"/>
        <v/>
      </c>
      <c r="E391" s="6" t="str">
        <f t="shared" si="65"/>
        <v xml:space="preserve">   ---</v>
      </c>
      <c r="F391" s="6" t="str">
        <f t="shared" si="66"/>
        <v xml:space="preserve">   ---</v>
      </c>
      <c r="G391" s="5" t="str">
        <f t="shared" si="67"/>
        <v/>
      </c>
      <c r="H391" s="6" t="str">
        <f t="shared" si="68"/>
        <v/>
      </c>
      <c r="I391" s="14" t="str">
        <f>IF(OR($B391="P",$B391="",$B391="AC",$B391="NT",$B391="Pc",$B391="CT",$B390="NT"),"   ---",(IF(AND(OR($B389="NT",$B389=""),$B392="CT",NOT($B390="Ac"),NOT($B391="NMe")),10^(VLOOKUP($B391,B!$C$5:$H$36,2,FALSE)+VLOOKUP($B390,B!$C$5:$H$36,3,FALSE)+B!$E$33+B!$D$34),(IF(AND(OR($B389="NT",$B389=""),NOT($B390="Ac")),10^(VLOOKUP($B391,B!$C$5:$H$36,2,FALSE)+VLOOKUP($B390,B!$C$5:$H$36,3,FALSE)+B!$E$33),(IF(AND($B392="CT",NOT($B391="NMe")),10^(VLOOKUP($B391,B!$C$5:$H$36,2,FALSE)+VLOOKUP($B390,B!$C$5:$H$36,3,FALSE)+B!$D$34),10^(VLOOKUP($B391,B!$C$5:$H$36,2,FALSE)+VLOOKUP($B390,B!$C$5:$H$36,3,FALSE)))))))))</f>
        <v xml:space="preserve">   ---</v>
      </c>
      <c r="J391" s="14" t="str">
        <f>IF(OR($B391="P",$B391="",$B391="AC",$B391="NT",$B391="Pc",$B391="CT",$B390="NT"),"   ---",(IF(AND(OR($B389="NT",$B389=""),$B392="CT",NOT($B390="Ac"),NOT($B391="NMe")),10^(VLOOKUP($B391,B!$C$5:$H$36,5,FALSE)+VLOOKUP($B390,B!$C$5:$H$36,6,FALSE)+B!$H$33+B!$G$34),(IF(AND(OR($B389="NT",$B389=""),NOT($B390="Ac")),10^(VLOOKUP($B391,B!$C$5:$H$36,5,FALSE)+VLOOKUP($B390,B!$C$5:$H$36,6,FALSE)+B!$H$33),(IF(AND($B392="CT",NOT($B391="NMe")),10^(VLOOKUP($B391,B!$C$5:$H$36,5,FALSE)+VLOOKUP($B390,B!$C$5:$H$36,6,FALSE)+B!$G$34),10^(VLOOKUP($B391,B!$C$5:$H$36,5,FALSE)+VLOOKUP($B390,B!$C$5:$H$36,6,FALSE)))))))))</f>
        <v xml:space="preserve">   ---</v>
      </c>
      <c r="K391" s="5" t="str">
        <f t="shared" si="70"/>
        <v/>
      </c>
      <c r="L391" s="5" t="str">
        <f t="shared" si="72"/>
        <v/>
      </c>
      <c r="M391" s="5" t="str">
        <f t="shared" si="71"/>
        <v/>
      </c>
    </row>
    <row r="392" spans="1:13" x14ac:dyDescent="0.25">
      <c r="A392" s="4">
        <f t="shared" si="69"/>
        <v>380</v>
      </c>
      <c r="B392" s="1"/>
      <c r="C392" s="7"/>
      <c r="D392" s="8" t="str">
        <f t="shared" si="64"/>
        <v/>
      </c>
      <c r="E392" s="6" t="str">
        <f t="shared" si="65"/>
        <v xml:space="preserve">   ---</v>
      </c>
      <c r="F392" s="6" t="str">
        <f t="shared" si="66"/>
        <v xml:space="preserve">   ---</v>
      </c>
      <c r="G392" s="5" t="str">
        <f t="shared" si="67"/>
        <v/>
      </c>
      <c r="H392" s="6" t="str">
        <f t="shared" si="68"/>
        <v/>
      </c>
      <c r="I392" s="14" t="str">
        <f>IF(OR($B392="P",$B392="",$B392="AC",$B392="NT",$B392="Pc",$B392="CT",$B391="NT"),"   ---",(IF(AND(OR($B390="NT",$B390=""),$B393="CT",NOT($B391="Ac"),NOT($B392="NMe")),10^(VLOOKUP($B392,B!$C$5:$H$36,2,FALSE)+VLOOKUP($B391,B!$C$5:$H$36,3,FALSE)+B!$E$33+B!$D$34),(IF(AND(OR($B390="NT",$B390=""),NOT($B391="Ac")),10^(VLOOKUP($B392,B!$C$5:$H$36,2,FALSE)+VLOOKUP($B391,B!$C$5:$H$36,3,FALSE)+B!$E$33),(IF(AND($B393="CT",NOT($B392="NMe")),10^(VLOOKUP($B392,B!$C$5:$H$36,2,FALSE)+VLOOKUP($B391,B!$C$5:$H$36,3,FALSE)+B!$D$34),10^(VLOOKUP($B392,B!$C$5:$H$36,2,FALSE)+VLOOKUP($B391,B!$C$5:$H$36,3,FALSE)))))))))</f>
        <v xml:space="preserve">   ---</v>
      </c>
      <c r="J392" s="14" t="str">
        <f>IF(OR($B392="P",$B392="",$B392="AC",$B392="NT",$B392="Pc",$B392="CT",$B391="NT"),"   ---",(IF(AND(OR($B390="NT",$B390=""),$B393="CT",NOT($B391="Ac"),NOT($B392="NMe")),10^(VLOOKUP($B392,B!$C$5:$H$36,5,FALSE)+VLOOKUP($B391,B!$C$5:$H$36,6,FALSE)+B!$H$33+B!$G$34),(IF(AND(OR($B390="NT",$B390=""),NOT($B391="Ac")),10^(VLOOKUP($B392,B!$C$5:$H$36,5,FALSE)+VLOOKUP($B391,B!$C$5:$H$36,6,FALSE)+B!$H$33),(IF(AND($B393="CT",NOT($B392="NMe")),10^(VLOOKUP($B392,B!$C$5:$H$36,5,FALSE)+VLOOKUP($B391,B!$C$5:$H$36,6,FALSE)+B!$G$34),10^(VLOOKUP($B392,B!$C$5:$H$36,5,FALSE)+VLOOKUP($B391,B!$C$5:$H$36,6,FALSE)))))))))</f>
        <v xml:space="preserve">   ---</v>
      </c>
      <c r="K392" s="5" t="str">
        <f t="shared" si="70"/>
        <v/>
      </c>
      <c r="L392" s="5" t="str">
        <f t="shared" si="72"/>
        <v/>
      </c>
      <c r="M392" s="5" t="str">
        <f t="shared" si="71"/>
        <v/>
      </c>
    </row>
    <row r="393" spans="1:13" x14ac:dyDescent="0.25">
      <c r="A393" s="4">
        <f t="shared" si="69"/>
        <v>381</v>
      </c>
      <c r="B393" s="1"/>
      <c r="C393" s="7"/>
      <c r="D393" s="8" t="str">
        <f t="shared" si="64"/>
        <v/>
      </c>
      <c r="E393" s="6" t="str">
        <f t="shared" si="65"/>
        <v xml:space="preserve">   ---</v>
      </c>
      <c r="F393" s="6" t="str">
        <f t="shared" si="66"/>
        <v xml:space="preserve">   ---</v>
      </c>
      <c r="G393" s="5" t="str">
        <f t="shared" si="67"/>
        <v/>
      </c>
      <c r="H393" s="6" t="str">
        <f t="shared" si="68"/>
        <v/>
      </c>
      <c r="I393" s="14" t="str">
        <f>IF(OR($B393="P",$B393="",$B393="AC",$B393="NT",$B393="Pc",$B393="CT",$B392="NT"),"   ---",(IF(AND(OR($B391="NT",$B391=""),$B394="CT",NOT($B392="Ac"),NOT($B393="NMe")),10^(VLOOKUP($B393,B!$C$5:$H$36,2,FALSE)+VLOOKUP($B392,B!$C$5:$H$36,3,FALSE)+B!$E$33+B!$D$34),(IF(AND(OR($B391="NT",$B391=""),NOT($B392="Ac")),10^(VLOOKUP($B393,B!$C$5:$H$36,2,FALSE)+VLOOKUP($B392,B!$C$5:$H$36,3,FALSE)+B!$E$33),(IF(AND($B394="CT",NOT($B393="NMe")),10^(VLOOKUP($B393,B!$C$5:$H$36,2,FALSE)+VLOOKUP($B392,B!$C$5:$H$36,3,FALSE)+B!$D$34),10^(VLOOKUP($B393,B!$C$5:$H$36,2,FALSE)+VLOOKUP($B392,B!$C$5:$H$36,3,FALSE)))))))))</f>
        <v xml:space="preserve">   ---</v>
      </c>
      <c r="J393" s="14" t="str">
        <f>IF(OR($B393="P",$B393="",$B393="AC",$B393="NT",$B393="Pc",$B393="CT",$B392="NT"),"   ---",(IF(AND(OR($B391="NT",$B391=""),$B394="CT",NOT($B392="Ac"),NOT($B393="NMe")),10^(VLOOKUP($B393,B!$C$5:$H$36,5,FALSE)+VLOOKUP($B392,B!$C$5:$H$36,6,FALSE)+B!$H$33+B!$G$34),(IF(AND(OR($B391="NT",$B391=""),NOT($B392="Ac")),10^(VLOOKUP($B393,B!$C$5:$H$36,5,FALSE)+VLOOKUP($B392,B!$C$5:$H$36,6,FALSE)+B!$H$33),(IF(AND($B394="CT",NOT($B393="NMe")),10^(VLOOKUP($B393,B!$C$5:$H$36,5,FALSE)+VLOOKUP($B392,B!$C$5:$H$36,6,FALSE)+B!$G$34),10^(VLOOKUP($B393,B!$C$5:$H$36,5,FALSE)+VLOOKUP($B392,B!$C$5:$H$36,6,FALSE)))))))))</f>
        <v xml:space="preserve">   ---</v>
      </c>
      <c r="K393" s="5" t="str">
        <f t="shared" si="70"/>
        <v/>
      </c>
      <c r="L393" s="5" t="str">
        <f t="shared" si="72"/>
        <v/>
      </c>
      <c r="M393" s="5" t="str">
        <f t="shared" si="71"/>
        <v/>
      </c>
    </row>
    <row r="394" spans="1:13" x14ac:dyDescent="0.25">
      <c r="A394" s="4">
        <f t="shared" si="69"/>
        <v>382</v>
      </c>
      <c r="B394" s="1"/>
      <c r="C394" s="7"/>
      <c r="D394" s="8" t="str">
        <f t="shared" si="64"/>
        <v/>
      </c>
      <c r="E394" s="6" t="str">
        <f t="shared" si="65"/>
        <v xml:space="preserve">   ---</v>
      </c>
      <c r="F394" s="6" t="str">
        <f t="shared" si="66"/>
        <v xml:space="preserve">   ---</v>
      </c>
      <c r="G394" s="5" t="str">
        <f t="shared" si="67"/>
        <v/>
      </c>
      <c r="H394" s="6" t="str">
        <f t="shared" si="68"/>
        <v/>
      </c>
      <c r="I394" s="14" t="str">
        <f>IF(OR($B394="P",$B394="",$B394="AC",$B394="NT",$B394="Pc",$B394="CT",$B393="NT"),"   ---",(IF(AND(OR($B392="NT",$B392=""),$B395="CT",NOT($B393="Ac"),NOT($B394="NMe")),10^(VLOOKUP($B394,B!$C$5:$H$36,2,FALSE)+VLOOKUP($B393,B!$C$5:$H$36,3,FALSE)+B!$E$33+B!$D$34),(IF(AND(OR($B392="NT",$B392=""),NOT($B393="Ac")),10^(VLOOKUP($B394,B!$C$5:$H$36,2,FALSE)+VLOOKUP($B393,B!$C$5:$H$36,3,FALSE)+B!$E$33),(IF(AND($B395="CT",NOT($B394="NMe")),10^(VLOOKUP($B394,B!$C$5:$H$36,2,FALSE)+VLOOKUP($B393,B!$C$5:$H$36,3,FALSE)+B!$D$34),10^(VLOOKUP($B394,B!$C$5:$H$36,2,FALSE)+VLOOKUP($B393,B!$C$5:$H$36,3,FALSE)))))))))</f>
        <v xml:space="preserve">   ---</v>
      </c>
      <c r="J394" s="14" t="str">
        <f>IF(OR($B394="P",$B394="",$B394="AC",$B394="NT",$B394="Pc",$B394="CT",$B393="NT"),"   ---",(IF(AND(OR($B392="NT",$B392=""),$B395="CT",NOT($B393="Ac"),NOT($B394="NMe")),10^(VLOOKUP($B394,B!$C$5:$H$36,5,FALSE)+VLOOKUP($B393,B!$C$5:$H$36,6,FALSE)+B!$H$33+B!$G$34),(IF(AND(OR($B392="NT",$B392=""),NOT($B393="Ac")),10^(VLOOKUP($B394,B!$C$5:$H$36,5,FALSE)+VLOOKUP($B393,B!$C$5:$H$36,6,FALSE)+B!$H$33),(IF(AND($B395="CT",NOT($B394="NMe")),10^(VLOOKUP($B394,B!$C$5:$H$36,5,FALSE)+VLOOKUP($B393,B!$C$5:$H$36,6,FALSE)+B!$G$34),10^(VLOOKUP($B394,B!$C$5:$H$36,5,FALSE)+VLOOKUP($B393,B!$C$5:$H$36,6,FALSE)))))))))</f>
        <v xml:space="preserve">   ---</v>
      </c>
      <c r="K394" s="5" t="str">
        <f t="shared" si="70"/>
        <v/>
      </c>
      <c r="L394" s="5" t="str">
        <f t="shared" si="72"/>
        <v/>
      </c>
      <c r="M394" s="5" t="str">
        <f t="shared" si="71"/>
        <v/>
      </c>
    </row>
    <row r="395" spans="1:13" x14ac:dyDescent="0.25">
      <c r="A395" s="4">
        <f t="shared" si="69"/>
        <v>383</v>
      </c>
      <c r="B395" s="1"/>
      <c r="C395" s="7"/>
      <c r="D395" s="8" t="str">
        <f t="shared" ref="D395:D458" si="73">IF(OR(OR(OR(OR(OR(OR($B395="",$B395="P"),$B395="Pc"),$B395="Ac"),$B395="NT"),$B395="Nt"),$B394=""),"",IF($B$4="min",($K395+$L395+$M395)*60,IF($B$4="hr",3600*($K395+$L395+$M395),$K395+$L395+$M395)))</f>
        <v/>
      </c>
      <c r="E395" s="6" t="str">
        <f t="shared" ref="E395:E458" si="74">IF(OR(OR($B$4="hr",$B$4="s"),$B$4="min"),IF($C395="","   ---",($D395/$C395)),"   ?")</f>
        <v xml:space="preserve">   ---</v>
      </c>
      <c r="F395" s="6" t="str">
        <f t="shared" ref="F395:F458" si="75">IF(OR(OR($B$4="hr",$B$4="s"),$B$4="min"),IF($C395="","   ---",LOG($D395/$C395)),"   ?")</f>
        <v xml:space="preserve">   ---</v>
      </c>
      <c r="G395" s="5" t="str">
        <f t="shared" ref="G395:G458" si="76">IF(OR(OR($B$4="hr",$B$4="s"),$B$4="min"),IF($C395="","",$C395/($D395-$C395)),"   ?")</f>
        <v/>
      </c>
      <c r="H395" s="6" t="str">
        <f t="shared" ref="H395:H458" si="77">IF($G395="","",IF($G395="   ?","   ?",-1*$Q$15*$B$3*LN($G395)/1000))</f>
        <v/>
      </c>
      <c r="I395" s="14" t="str">
        <f>IF(OR($B395="P",$B395="",$B395="AC",$B395="NT",$B395="Pc",$B395="CT",$B394="NT"),"   ---",(IF(AND(OR($B393="NT",$B393=""),$B396="CT",NOT($B394="Ac"),NOT($B395="NMe")),10^(VLOOKUP($B395,B!$C$5:$H$36,2,FALSE)+VLOOKUP($B394,B!$C$5:$H$36,3,FALSE)+B!$E$33+B!$D$34),(IF(AND(OR($B393="NT",$B393=""),NOT($B394="Ac")),10^(VLOOKUP($B395,B!$C$5:$H$36,2,FALSE)+VLOOKUP($B394,B!$C$5:$H$36,3,FALSE)+B!$E$33),(IF(AND($B396="CT",NOT($B395="NMe")),10^(VLOOKUP($B395,B!$C$5:$H$36,2,FALSE)+VLOOKUP($B394,B!$C$5:$H$36,3,FALSE)+B!$D$34),10^(VLOOKUP($B395,B!$C$5:$H$36,2,FALSE)+VLOOKUP($B394,B!$C$5:$H$36,3,FALSE)))))))))</f>
        <v xml:space="preserve">   ---</v>
      </c>
      <c r="J395" s="14" t="str">
        <f>IF(OR($B395="P",$B395="",$B395="AC",$B395="NT",$B395="Pc",$B395="CT",$B394="NT"),"   ---",(IF(AND(OR($B393="NT",$B393=""),$B396="CT",NOT($B394="Ac"),NOT($B395="NMe")),10^(VLOOKUP($B395,B!$C$5:$H$36,5,FALSE)+VLOOKUP($B394,B!$C$5:$H$36,6,FALSE)+B!$H$33+B!$G$34),(IF(AND(OR($B393="NT",$B393=""),NOT($B394="Ac")),10^(VLOOKUP($B395,B!$C$5:$H$36,5,FALSE)+VLOOKUP($B394,B!$C$5:$H$36,6,FALSE)+B!$H$33),(IF(AND($B396="CT",NOT($B395="NMe")),10^(VLOOKUP($B395,B!$C$5:$H$36,5,FALSE)+VLOOKUP($B394,B!$C$5:$H$36,6,FALSE)+B!$G$34),10^(VLOOKUP($B395,B!$C$5:$H$36,5,FALSE)+VLOOKUP($B394,B!$C$5:$H$36,6,FALSE)))))))))</f>
        <v xml:space="preserve">   ---</v>
      </c>
      <c r="K395" s="5" t="str">
        <f t="shared" si="70"/>
        <v/>
      </c>
      <c r="L395" s="5" t="str">
        <f t="shared" si="72"/>
        <v/>
      </c>
      <c r="M395" s="5" t="str">
        <f t="shared" si="71"/>
        <v/>
      </c>
    </row>
    <row r="396" spans="1:13" x14ac:dyDescent="0.25">
      <c r="A396" s="4">
        <f t="shared" ref="A396:A459" si="78">$A395+1</f>
        <v>384</v>
      </c>
      <c r="B396" s="1"/>
      <c r="C396" s="7"/>
      <c r="D396" s="8" t="str">
        <f t="shared" si="73"/>
        <v/>
      </c>
      <c r="E396" s="6" t="str">
        <f t="shared" si="74"/>
        <v xml:space="preserve">   ---</v>
      </c>
      <c r="F396" s="6" t="str">
        <f t="shared" si="75"/>
        <v xml:space="preserve">   ---</v>
      </c>
      <c r="G396" s="5" t="str">
        <f t="shared" si="76"/>
        <v/>
      </c>
      <c r="H396" s="6" t="str">
        <f t="shared" si="77"/>
        <v/>
      </c>
      <c r="I396" s="14" t="str">
        <f>IF(OR($B396="P",$B396="",$B396="AC",$B396="NT",$B396="Pc",$B396="CT",$B395="NT"),"   ---",(IF(AND(OR($B394="NT",$B394=""),$B397="CT",NOT($B395="Ac"),NOT($B396="NMe")),10^(VLOOKUP($B396,B!$C$5:$H$36,2,FALSE)+VLOOKUP($B395,B!$C$5:$H$36,3,FALSE)+B!$E$33+B!$D$34),(IF(AND(OR($B394="NT",$B394=""),NOT($B395="Ac")),10^(VLOOKUP($B396,B!$C$5:$H$36,2,FALSE)+VLOOKUP($B395,B!$C$5:$H$36,3,FALSE)+B!$E$33),(IF(AND($B397="CT",NOT($B396="NMe")),10^(VLOOKUP($B396,B!$C$5:$H$36,2,FALSE)+VLOOKUP($B395,B!$C$5:$H$36,3,FALSE)+B!$D$34),10^(VLOOKUP($B396,B!$C$5:$H$36,2,FALSE)+VLOOKUP($B395,B!$C$5:$H$36,3,FALSE)))))))))</f>
        <v xml:space="preserve">   ---</v>
      </c>
      <c r="J396" s="14" t="str">
        <f>IF(OR($B396="P",$B396="",$B396="AC",$B396="NT",$B396="Pc",$B396="CT",$B395="NT"),"   ---",(IF(AND(OR($B394="NT",$B394=""),$B397="CT",NOT($B395="Ac"),NOT($B396="NMe")),10^(VLOOKUP($B396,B!$C$5:$H$36,5,FALSE)+VLOOKUP($B395,B!$C$5:$H$36,6,FALSE)+B!$H$33+B!$G$34),(IF(AND(OR($B394="NT",$B394=""),NOT($B395="Ac")),10^(VLOOKUP($B396,B!$C$5:$H$36,5,FALSE)+VLOOKUP($B395,B!$C$5:$H$36,6,FALSE)+B!$H$33),(IF(AND($B397="CT",NOT($B396="NMe")),10^(VLOOKUP($B396,B!$C$5:$H$36,5,FALSE)+VLOOKUP($B395,B!$C$5:$H$36,6,FALSE)+B!$G$34),10^(VLOOKUP($B396,B!$C$5:$H$36,5,FALSE)+VLOOKUP($B395,B!$C$5:$H$36,6,FALSE)))))))))</f>
        <v xml:space="preserve">   ---</v>
      </c>
      <c r="K396" s="5" t="str">
        <f t="shared" si="70"/>
        <v/>
      </c>
      <c r="L396" s="5" t="str">
        <f t="shared" si="72"/>
        <v/>
      </c>
      <c r="M396" s="5" t="str">
        <f t="shared" si="71"/>
        <v/>
      </c>
    </row>
    <row r="397" spans="1:13" x14ac:dyDescent="0.25">
      <c r="A397" s="4">
        <f t="shared" si="78"/>
        <v>385</v>
      </c>
      <c r="B397" s="1"/>
      <c r="C397" s="7"/>
      <c r="D397" s="8" t="str">
        <f t="shared" si="73"/>
        <v/>
      </c>
      <c r="E397" s="6" t="str">
        <f t="shared" si="74"/>
        <v xml:space="preserve">   ---</v>
      </c>
      <c r="F397" s="6" t="str">
        <f t="shared" si="75"/>
        <v xml:space="preserve">   ---</v>
      </c>
      <c r="G397" s="5" t="str">
        <f t="shared" si="76"/>
        <v/>
      </c>
      <c r="H397" s="6" t="str">
        <f t="shared" si="77"/>
        <v/>
      </c>
      <c r="I397" s="14" t="str">
        <f>IF(OR($B397="P",$B397="",$B397="AC",$B397="NT",$B397="Pc",$B397="CT",$B396="NT"),"   ---",(IF(AND(OR($B395="NT",$B395=""),$B398="CT",NOT($B396="Ac"),NOT($B397="NMe")),10^(VLOOKUP($B397,B!$C$5:$H$36,2,FALSE)+VLOOKUP($B396,B!$C$5:$H$36,3,FALSE)+B!$E$33+B!$D$34),(IF(AND(OR($B395="NT",$B395=""),NOT($B396="Ac")),10^(VLOOKUP($B397,B!$C$5:$H$36,2,FALSE)+VLOOKUP($B396,B!$C$5:$H$36,3,FALSE)+B!$E$33),(IF(AND($B398="CT",NOT($B397="NMe")),10^(VLOOKUP($B397,B!$C$5:$H$36,2,FALSE)+VLOOKUP($B396,B!$C$5:$H$36,3,FALSE)+B!$D$34),10^(VLOOKUP($B397,B!$C$5:$H$36,2,FALSE)+VLOOKUP($B396,B!$C$5:$H$36,3,FALSE)))))))))</f>
        <v xml:space="preserve">   ---</v>
      </c>
      <c r="J397" s="14" t="str">
        <f>IF(OR($B397="P",$B397="",$B397="AC",$B397="NT",$B397="Pc",$B397="CT",$B396="NT"),"   ---",(IF(AND(OR($B395="NT",$B395=""),$B398="CT",NOT($B396="Ac"),NOT($B397="NMe")),10^(VLOOKUP($B397,B!$C$5:$H$36,5,FALSE)+VLOOKUP($B396,B!$C$5:$H$36,6,FALSE)+B!$H$33+B!$G$34),(IF(AND(OR($B395="NT",$B395=""),NOT($B396="Ac")),10^(VLOOKUP($B397,B!$C$5:$H$36,5,FALSE)+VLOOKUP($B396,B!$C$5:$H$36,6,FALSE)+B!$H$33),(IF(AND($B398="CT",NOT($B397="NMe")),10^(VLOOKUP($B397,B!$C$5:$H$36,5,FALSE)+VLOOKUP($B396,B!$C$5:$H$36,6,FALSE)+B!$G$34),10^(VLOOKUP($B397,B!$C$5:$H$36,5,FALSE)+VLOOKUP($B396,B!$C$5:$H$36,6,FALSE)))))))))</f>
        <v xml:space="preserve">   ---</v>
      </c>
      <c r="K397" s="5" t="str">
        <f t="shared" si="70"/>
        <v/>
      </c>
      <c r="L397" s="5" t="str">
        <f t="shared" si="72"/>
        <v/>
      </c>
      <c r="M397" s="5" t="str">
        <f t="shared" si="71"/>
        <v/>
      </c>
    </row>
    <row r="398" spans="1:13" x14ac:dyDescent="0.25">
      <c r="A398" s="4">
        <f t="shared" si="78"/>
        <v>386</v>
      </c>
      <c r="B398" s="1"/>
      <c r="C398" s="7"/>
      <c r="D398" s="8" t="str">
        <f t="shared" si="73"/>
        <v/>
      </c>
      <c r="E398" s="6" t="str">
        <f t="shared" si="74"/>
        <v xml:space="preserve">   ---</v>
      </c>
      <c r="F398" s="6" t="str">
        <f t="shared" si="75"/>
        <v xml:space="preserve">   ---</v>
      </c>
      <c r="G398" s="5" t="str">
        <f t="shared" si="76"/>
        <v/>
      </c>
      <c r="H398" s="6" t="str">
        <f t="shared" si="77"/>
        <v/>
      </c>
      <c r="I398" s="14" t="str">
        <f>IF(OR($B398="P",$B398="",$B398="AC",$B398="NT",$B398="Pc",$B398="CT",$B397="NT"),"   ---",(IF(AND(OR($B396="NT",$B396=""),$B399="CT",NOT($B397="Ac"),NOT($B398="NMe")),10^(VLOOKUP($B398,B!$C$5:$H$36,2,FALSE)+VLOOKUP($B397,B!$C$5:$H$36,3,FALSE)+B!$E$33+B!$D$34),(IF(AND(OR($B396="NT",$B396=""),NOT($B397="Ac")),10^(VLOOKUP($B398,B!$C$5:$H$36,2,FALSE)+VLOOKUP($B397,B!$C$5:$H$36,3,FALSE)+B!$E$33),(IF(AND($B399="CT",NOT($B398="NMe")),10^(VLOOKUP($B398,B!$C$5:$H$36,2,FALSE)+VLOOKUP($B397,B!$C$5:$H$36,3,FALSE)+B!$D$34),10^(VLOOKUP($B398,B!$C$5:$H$36,2,FALSE)+VLOOKUP($B397,B!$C$5:$H$36,3,FALSE)))))))))</f>
        <v xml:space="preserve">   ---</v>
      </c>
      <c r="J398" s="14" t="str">
        <f>IF(OR($B398="P",$B398="",$B398="AC",$B398="NT",$B398="Pc",$B398="CT",$B397="NT"),"   ---",(IF(AND(OR($B396="NT",$B396=""),$B399="CT",NOT($B397="Ac"),NOT($B398="NMe")),10^(VLOOKUP($B398,B!$C$5:$H$36,5,FALSE)+VLOOKUP($B397,B!$C$5:$H$36,6,FALSE)+B!$H$33+B!$G$34),(IF(AND(OR($B396="NT",$B396=""),NOT($B397="Ac")),10^(VLOOKUP($B398,B!$C$5:$H$36,5,FALSE)+VLOOKUP($B397,B!$C$5:$H$36,6,FALSE)+B!$H$33),(IF(AND($B399="CT",NOT($B398="NMe")),10^(VLOOKUP($B398,B!$C$5:$H$36,5,FALSE)+VLOOKUP($B397,B!$C$5:$H$36,6,FALSE)+B!$G$34),10^(VLOOKUP($B398,B!$C$5:$H$36,5,FALSE)+VLOOKUP($B397,B!$C$5:$H$36,6,FALSE)))))))))</f>
        <v xml:space="preserve">   ---</v>
      </c>
      <c r="K398" s="5" t="str">
        <f t="shared" si="70"/>
        <v/>
      </c>
      <c r="L398" s="5" t="str">
        <f t="shared" si="72"/>
        <v/>
      </c>
      <c r="M398" s="5" t="str">
        <f t="shared" si="71"/>
        <v/>
      </c>
    </row>
    <row r="399" spans="1:13" x14ac:dyDescent="0.25">
      <c r="A399" s="4">
        <f t="shared" si="78"/>
        <v>387</v>
      </c>
      <c r="B399" s="1"/>
      <c r="C399" s="7"/>
      <c r="D399" s="8" t="str">
        <f t="shared" si="73"/>
        <v/>
      </c>
      <c r="E399" s="6" t="str">
        <f t="shared" si="74"/>
        <v xml:space="preserve">   ---</v>
      </c>
      <c r="F399" s="6" t="str">
        <f t="shared" si="75"/>
        <v xml:space="preserve">   ---</v>
      </c>
      <c r="G399" s="5" t="str">
        <f t="shared" si="76"/>
        <v/>
      </c>
      <c r="H399" s="6" t="str">
        <f t="shared" si="77"/>
        <v/>
      </c>
      <c r="I399" s="14" t="str">
        <f>IF(OR($B399="P",$B399="",$B399="AC",$B399="NT",$B399="Pc",$B399="CT",$B398="NT"),"   ---",(IF(AND(OR($B397="NT",$B397=""),$B400="CT",NOT($B398="Ac"),NOT($B399="NMe")),10^(VLOOKUP($B399,B!$C$5:$H$36,2,FALSE)+VLOOKUP($B398,B!$C$5:$H$36,3,FALSE)+B!$E$33+B!$D$34),(IF(AND(OR($B397="NT",$B397=""),NOT($B398="Ac")),10^(VLOOKUP($B399,B!$C$5:$H$36,2,FALSE)+VLOOKUP($B398,B!$C$5:$H$36,3,FALSE)+B!$E$33),(IF(AND($B400="CT",NOT($B399="NMe")),10^(VLOOKUP($B399,B!$C$5:$H$36,2,FALSE)+VLOOKUP($B398,B!$C$5:$H$36,3,FALSE)+B!$D$34),10^(VLOOKUP($B399,B!$C$5:$H$36,2,FALSE)+VLOOKUP($B398,B!$C$5:$H$36,3,FALSE)))))))))</f>
        <v xml:space="preserve">   ---</v>
      </c>
      <c r="J399" s="14" t="str">
        <f>IF(OR($B399="P",$B399="",$B399="AC",$B399="NT",$B399="Pc",$B399="CT",$B398="NT"),"   ---",(IF(AND(OR($B397="NT",$B397=""),$B400="CT",NOT($B398="Ac"),NOT($B399="NMe")),10^(VLOOKUP($B399,B!$C$5:$H$36,5,FALSE)+VLOOKUP($B398,B!$C$5:$H$36,6,FALSE)+B!$H$33+B!$G$34),(IF(AND(OR($B397="NT",$B397=""),NOT($B398="Ac")),10^(VLOOKUP($B399,B!$C$5:$H$36,5,FALSE)+VLOOKUP($B398,B!$C$5:$H$36,6,FALSE)+B!$H$33),(IF(AND($B400="CT",NOT($B399="NMe")),10^(VLOOKUP($B399,B!$C$5:$H$36,5,FALSE)+VLOOKUP($B398,B!$C$5:$H$36,6,FALSE)+B!$G$34),10^(VLOOKUP($B399,B!$C$5:$H$36,5,FALSE)+VLOOKUP($B398,B!$C$5:$H$36,6,FALSE)))))))))</f>
        <v xml:space="preserve">   ---</v>
      </c>
      <c r="K399" s="5" t="str">
        <f t="shared" ref="K399:K462" si="79">IF(OR($B399="",$B399="CT"),"",$I399*$Q$13*$H$2*$Q$8)</f>
        <v/>
      </c>
      <c r="L399" s="5" t="str">
        <f t="shared" si="72"/>
        <v/>
      </c>
      <c r="M399" s="5" t="str">
        <f t="shared" ref="M399:M462" si="80">IF(OR($B399="",$B399="CT"),"",$J399*$H$4*$Q$10)</f>
        <v/>
      </c>
    </row>
    <row r="400" spans="1:13" x14ac:dyDescent="0.25">
      <c r="A400" s="4">
        <f t="shared" si="78"/>
        <v>388</v>
      </c>
      <c r="B400" s="1"/>
      <c r="C400" s="7"/>
      <c r="D400" s="8" t="str">
        <f t="shared" si="73"/>
        <v/>
      </c>
      <c r="E400" s="6" t="str">
        <f t="shared" si="74"/>
        <v xml:space="preserve">   ---</v>
      </c>
      <c r="F400" s="6" t="str">
        <f t="shared" si="75"/>
        <v xml:space="preserve">   ---</v>
      </c>
      <c r="G400" s="5" t="str">
        <f t="shared" si="76"/>
        <v/>
      </c>
      <c r="H400" s="6" t="str">
        <f t="shared" si="77"/>
        <v/>
      </c>
      <c r="I400" s="14" t="str">
        <f>IF(OR($B400="P",$B400="",$B400="AC",$B400="NT",$B400="Pc",$B400="CT",$B399="NT"),"   ---",(IF(AND(OR($B398="NT",$B398=""),$B401="CT",NOT($B399="Ac"),NOT($B400="NMe")),10^(VLOOKUP($B400,B!$C$5:$H$36,2,FALSE)+VLOOKUP($B399,B!$C$5:$H$36,3,FALSE)+B!$E$33+B!$D$34),(IF(AND(OR($B398="NT",$B398=""),NOT($B399="Ac")),10^(VLOOKUP($B400,B!$C$5:$H$36,2,FALSE)+VLOOKUP($B399,B!$C$5:$H$36,3,FALSE)+B!$E$33),(IF(AND($B401="CT",NOT($B400="NMe")),10^(VLOOKUP($B400,B!$C$5:$H$36,2,FALSE)+VLOOKUP($B399,B!$C$5:$H$36,3,FALSE)+B!$D$34),10^(VLOOKUP($B400,B!$C$5:$H$36,2,FALSE)+VLOOKUP($B399,B!$C$5:$H$36,3,FALSE)))))))))</f>
        <v xml:space="preserve">   ---</v>
      </c>
      <c r="J400" s="14" t="str">
        <f>IF(OR($B400="P",$B400="",$B400="AC",$B400="NT",$B400="Pc",$B400="CT",$B399="NT"),"   ---",(IF(AND(OR($B398="NT",$B398=""),$B401="CT",NOT($B399="Ac"),NOT($B400="NMe")),10^(VLOOKUP($B400,B!$C$5:$H$36,5,FALSE)+VLOOKUP($B399,B!$C$5:$H$36,6,FALSE)+B!$H$33+B!$G$34),(IF(AND(OR($B398="NT",$B398=""),NOT($B399="Ac")),10^(VLOOKUP($B400,B!$C$5:$H$36,5,FALSE)+VLOOKUP($B399,B!$C$5:$H$36,6,FALSE)+B!$H$33),(IF(AND($B401="CT",NOT($B400="NMe")),10^(VLOOKUP($B400,B!$C$5:$H$36,5,FALSE)+VLOOKUP($B399,B!$C$5:$H$36,6,FALSE)+B!$G$34),10^(VLOOKUP($B400,B!$C$5:$H$36,5,FALSE)+VLOOKUP($B399,B!$C$5:$H$36,6,FALSE)))))))))</f>
        <v xml:space="preserve">   ---</v>
      </c>
      <c r="K400" s="5" t="str">
        <f t="shared" si="79"/>
        <v/>
      </c>
      <c r="L400" s="5" t="str">
        <f t="shared" si="72"/>
        <v/>
      </c>
      <c r="M400" s="5" t="str">
        <f t="shared" si="80"/>
        <v/>
      </c>
    </row>
    <row r="401" spans="1:13" x14ac:dyDescent="0.25">
      <c r="A401" s="4">
        <f t="shared" si="78"/>
        <v>389</v>
      </c>
      <c r="B401" s="1"/>
      <c r="C401" s="7"/>
      <c r="D401" s="8" t="str">
        <f t="shared" si="73"/>
        <v/>
      </c>
      <c r="E401" s="6" t="str">
        <f t="shared" si="74"/>
        <v xml:space="preserve">   ---</v>
      </c>
      <c r="F401" s="6" t="str">
        <f t="shared" si="75"/>
        <v xml:space="preserve">   ---</v>
      </c>
      <c r="G401" s="5" t="str">
        <f t="shared" si="76"/>
        <v/>
      </c>
      <c r="H401" s="6" t="str">
        <f t="shared" si="77"/>
        <v/>
      </c>
      <c r="I401" s="14" t="str">
        <f>IF(OR($B401="P",$B401="",$B401="AC",$B401="NT",$B401="Pc",$B401="CT",$B400="NT"),"   ---",(IF(AND(OR($B399="NT",$B399=""),$B402="CT",NOT($B400="Ac"),NOT($B401="NMe")),10^(VLOOKUP($B401,B!$C$5:$H$36,2,FALSE)+VLOOKUP($B400,B!$C$5:$H$36,3,FALSE)+B!$E$33+B!$D$34),(IF(AND(OR($B399="NT",$B399=""),NOT($B400="Ac")),10^(VLOOKUP($B401,B!$C$5:$H$36,2,FALSE)+VLOOKUP($B400,B!$C$5:$H$36,3,FALSE)+B!$E$33),(IF(AND($B402="CT",NOT($B401="NMe")),10^(VLOOKUP($B401,B!$C$5:$H$36,2,FALSE)+VLOOKUP($B400,B!$C$5:$H$36,3,FALSE)+B!$D$34),10^(VLOOKUP($B401,B!$C$5:$H$36,2,FALSE)+VLOOKUP($B400,B!$C$5:$H$36,3,FALSE)))))))))</f>
        <v xml:space="preserve">   ---</v>
      </c>
      <c r="J401" s="14" t="str">
        <f>IF(OR($B401="P",$B401="",$B401="AC",$B401="NT",$B401="Pc",$B401="CT",$B400="NT"),"   ---",(IF(AND(OR($B399="NT",$B399=""),$B402="CT",NOT($B400="Ac"),NOT($B401="NMe")),10^(VLOOKUP($B401,B!$C$5:$H$36,5,FALSE)+VLOOKUP($B400,B!$C$5:$H$36,6,FALSE)+B!$H$33+B!$G$34),(IF(AND(OR($B399="NT",$B399=""),NOT($B400="Ac")),10^(VLOOKUP($B401,B!$C$5:$H$36,5,FALSE)+VLOOKUP($B400,B!$C$5:$H$36,6,FALSE)+B!$H$33),(IF(AND($B402="CT",NOT($B401="NMe")),10^(VLOOKUP($B401,B!$C$5:$H$36,5,FALSE)+VLOOKUP($B400,B!$C$5:$H$36,6,FALSE)+B!$G$34),10^(VLOOKUP($B401,B!$C$5:$H$36,5,FALSE)+VLOOKUP($B400,B!$C$5:$H$36,6,FALSE)))))))))</f>
        <v xml:space="preserve">   ---</v>
      </c>
      <c r="K401" s="5" t="str">
        <f t="shared" si="79"/>
        <v/>
      </c>
      <c r="L401" s="5" t="str">
        <f t="shared" si="72"/>
        <v/>
      </c>
      <c r="M401" s="5" t="str">
        <f t="shared" si="80"/>
        <v/>
      </c>
    </row>
    <row r="402" spans="1:13" x14ac:dyDescent="0.25">
      <c r="A402" s="4">
        <f t="shared" si="78"/>
        <v>390</v>
      </c>
      <c r="B402" s="1"/>
      <c r="C402" s="7"/>
      <c r="D402" s="8" t="str">
        <f t="shared" si="73"/>
        <v/>
      </c>
      <c r="E402" s="6" t="str">
        <f t="shared" si="74"/>
        <v xml:space="preserve">   ---</v>
      </c>
      <c r="F402" s="6" t="str">
        <f t="shared" si="75"/>
        <v xml:space="preserve">   ---</v>
      </c>
      <c r="G402" s="5" t="str">
        <f t="shared" si="76"/>
        <v/>
      </c>
      <c r="H402" s="6" t="str">
        <f t="shared" si="77"/>
        <v/>
      </c>
      <c r="I402" s="14" t="str">
        <f>IF(OR($B402="P",$B402="",$B402="AC",$B402="NT",$B402="Pc",$B402="CT",$B401="NT"),"   ---",(IF(AND(OR($B400="NT",$B400=""),$B403="CT",NOT($B401="Ac"),NOT($B402="NMe")),10^(VLOOKUP($B402,B!$C$5:$H$36,2,FALSE)+VLOOKUP($B401,B!$C$5:$H$36,3,FALSE)+B!$E$33+B!$D$34),(IF(AND(OR($B400="NT",$B400=""),NOT($B401="Ac")),10^(VLOOKUP($B402,B!$C$5:$H$36,2,FALSE)+VLOOKUP($B401,B!$C$5:$H$36,3,FALSE)+B!$E$33),(IF(AND($B403="CT",NOT($B402="NMe")),10^(VLOOKUP($B402,B!$C$5:$H$36,2,FALSE)+VLOOKUP($B401,B!$C$5:$H$36,3,FALSE)+B!$D$34),10^(VLOOKUP($B402,B!$C$5:$H$36,2,FALSE)+VLOOKUP($B401,B!$C$5:$H$36,3,FALSE)))))))))</f>
        <v xml:space="preserve">   ---</v>
      </c>
      <c r="J402" s="14" t="str">
        <f>IF(OR($B402="P",$B402="",$B402="AC",$B402="NT",$B402="Pc",$B402="CT",$B401="NT"),"   ---",(IF(AND(OR($B400="NT",$B400=""),$B403="CT",NOT($B401="Ac"),NOT($B402="NMe")),10^(VLOOKUP($B402,B!$C$5:$H$36,5,FALSE)+VLOOKUP($B401,B!$C$5:$H$36,6,FALSE)+B!$H$33+B!$G$34),(IF(AND(OR($B400="NT",$B400=""),NOT($B401="Ac")),10^(VLOOKUP($B402,B!$C$5:$H$36,5,FALSE)+VLOOKUP($B401,B!$C$5:$H$36,6,FALSE)+B!$H$33),(IF(AND($B403="CT",NOT($B402="NMe")),10^(VLOOKUP($B402,B!$C$5:$H$36,5,FALSE)+VLOOKUP($B401,B!$C$5:$H$36,6,FALSE)+B!$G$34),10^(VLOOKUP($B402,B!$C$5:$H$36,5,FALSE)+VLOOKUP($B401,B!$C$5:$H$36,6,FALSE)))))))))</f>
        <v xml:space="preserve">   ---</v>
      </c>
      <c r="K402" s="5" t="str">
        <f t="shared" si="79"/>
        <v/>
      </c>
      <c r="L402" s="5" t="str">
        <f t="shared" si="72"/>
        <v/>
      </c>
      <c r="M402" s="5" t="str">
        <f t="shared" si="80"/>
        <v/>
      </c>
    </row>
    <row r="403" spans="1:13" x14ac:dyDescent="0.25">
      <c r="A403" s="4">
        <f t="shared" si="78"/>
        <v>391</v>
      </c>
      <c r="B403" s="1"/>
      <c r="C403" s="7"/>
      <c r="D403" s="8" t="str">
        <f t="shared" si="73"/>
        <v/>
      </c>
      <c r="E403" s="6" t="str">
        <f t="shared" si="74"/>
        <v xml:space="preserve">   ---</v>
      </c>
      <c r="F403" s="6" t="str">
        <f t="shared" si="75"/>
        <v xml:space="preserve">   ---</v>
      </c>
      <c r="G403" s="5" t="str">
        <f t="shared" si="76"/>
        <v/>
      </c>
      <c r="H403" s="6" t="str">
        <f t="shared" si="77"/>
        <v/>
      </c>
      <c r="I403" s="14" t="str">
        <f>IF(OR($B403="P",$B403="",$B403="AC",$B403="NT",$B403="Pc",$B403="CT",$B402="NT"),"   ---",(IF(AND(OR($B401="NT",$B401=""),$B404="CT",NOT($B402="Ac"),NOT($B403="NMe")),10^(VLOOKUP($B403,B!$C$5:$H$36,2,FALSE)+VLOOKUP($B402,B!$C$5:$H$36,3,FALSE)+B!$E$33+B!$D$34),(IF(AND(OR($B401="NT",$B401=""),NOT($B402="Ac")),10^(VLOOKUP($B403,B!$C$5:$H$36,2,FALSE)+VLOOKUP($B402,B!$C$5:$H$36,3,FALSE)+B!$E$33),(IF(AND($B404="CT",NOT($B403="NMe")),10^(VLOOKUP($B403,B!$C$5:$H$36,2,FALSE)+VLOOKUP($B402,B!$C$5:$H$36,3,FALSE)+B!$D$34),10^(VLOOKUP($B403,B!$C$5:$H$36,2,FALSE)+VLOOKUP($B402,B!$C$5:$H$36,3,FALSE)))))))))</f>
        <v xml:space="preserve">   ---</v>
      </c>
      <c r="J403" s="14" t="str">
        <f>IF(OR($B403="P",$B403="",$B403="AC",$B403="NT",$B403="Pc",$B403="CT",$B402="NT"),"   ---",(IF(AND(OR($B401="NT",$B401=""),$B404="CT",NOT($B402="Ac"),NOT($B403="NMe")),10^(VLOOKUP($B403,B!$C$5:$H$36,5,FALSE)+VLOOKUP($B402,B!$C$5:$H$36,6,FALSE)+B!$H$33+B!$G$34),(IF(AND(OR($B401="NT",$B401=""),NOT($B402="Ac")),10^(VLOOKUP($B403,B!$C$5:$H$36,5,FALSE)+VLOOKUP($B402,B!$C$5:$H$36,6,FALSE)+B!$H$33),(IF(AND($B404="CT",NOT($B403="NMe")),10^(VLOOKUP($B403,B!$C$5:$H$36,5,FALSE)+VLOOKUP($B402,B!$C$5:$H$36,6,FALSE)+B!$G$34),10^(VLOOKUP($B403,B!$C$5:$H$36,5,FALSE)+VLOOKUP($B402,B!$C$5:$H$36,6,FALSE)))))))))</f>
        <v xml:space="preserve">   ---</v>
      </c>
      <c r="K403" s="5" t="str">
        <f t="shared" si="79"/>
        <v/>
      </c>
      <c r="L403" s="5" t="str">
        <f t="shared" si="72"/>
        <v/>
      </c>
      <c r="M403" s="5" t="str">
        <f t="shared" si="80"/>
        <v/>
      </c>
    </row>
    <row r="404" spans="1:13" x14ac:dyDescent="0.25">
      <c r="A404" s="4">
        <f t="shared" si="78"/>
        <v>392</v>
      </c>
      <c r="B404" s="1"/>
      <c r="C404" s="7"/>
      <c r="D404" s="8" t="str">
        <f t="shared" si="73"/>
        <v/>
      </c>
      <c r="E404" s="6" t="str">
        <f t="shared" si="74"/>
        <v xml:space="preserve">   ---</v>
      </c>
      <c r="F404" s="6" t="str">
        <f t="shared" si="75"/>
        <v xml:space="preserve">   ---</v>
      </c>
      <c r="G404" s="5" t="str">
        <f t="shared" si="76"/>
        <v/>
      </c>
      <c r="H404" s="6" t="str">
        <f t="shared" si="77"/>
        <v/>
      </c>
      <c r="I404" s="14" t="str">
        <f>IF(OR($B404="P",$B404="",$B404="AC",$B404="NT",$B404="Pc",$B404="CT",$B403="NT"),"   ---",(IF(AND(OR($B402="NT",$B402=""),$B405="CT",NOT($B403="Ac"),NOT($B404="NMe")),10^(VLOOKUP($B404,B!$C$5:$H$36,2,FALSE)+VLOOKUP($B403,B!$C$5:$H$36,3,FALSE)+B!$E$33+B!$D$34),(IF(AND(OR($B402="NT",$B402=""),NOT($B403="Ac")),10^(VLOOKUP($B404,B!$C$5:$H$36,2,FALSE)+VLOOKUP($B403,B!$C$5:$H$36,3,FALSE)+B!$E$33),(IF(AND($B405="CT",NOT($B404="NMe")),10^(VLOOKUP($B404,B!$C$5:$H$36,2,FALSE)+VLOOKUP($B403,B!$C$5:$H$36,3,FALSE)+B!$D$34),10^(VLOOKUP($B404,B!$C$5:$H$36,2,FALSE)+VLOOKUP($B403,B!$C$5:$H$36,3,FALSE)))))))))</f>
        <v xml:space="preserve">   ---</v>
      </c>
      <c r="J404" s="14" t="str">
        <f>IF(OR($B404="P",$B404="",$B404="AC",$B404="NT",$B404="Pc",$B404="CT",$B403="NT"),"   ---",(IF(AND(OR($B402="NT",$B402=""),$B405="CT",NOT($B403="Ac"),NOT($B404="NMe")),10^(VLOOKUP($B404,B!$C$5:$H$36,5,FALSE)+VLOOKUP($B403,B!$C$5:$H$36,6,FALSE)+B!$H$33+B!$G$34),(IF(AND(OR($B402="NT",$B402=""),NOT($B403="Ac")),10^(VLOOKUP($B404,B!$C$5:$H$36,5,FALSE)+VLOOKUP($B403,B!$C$5:$H$36,6,FALSE)+B!$H$33),(IF(AND($B405="CT",NOT($B404="NMe")),10^(VLOOKUP($B404,B!$C$5:$H$36,5,FALSE)+VLOOKUP($B403,B!$C$5:$H$36,6,FALSE)+B!$G$34),10^(VLOOKUP($B404,B!$C$5:$H$36,5,FALSE)+VLOOKUP($B403,B!$C$5:$H$36,6,FALSE)))))))))</f>
        <v xml:space="preserve">   ---</v>
      </c>
      <c r="K404" s="5" t="str">
        <f t="shared" si="79"/>
        <v/>
      </c>
      <c r="L404" s="5" t="str">
        <f t="shared" si="72"/>
        <v/>
      </c>
      <c r="M404" s="5" t="str">
        <f t="shared" si="80"/>
        <v/>
      </c>
    </row>
    <row r="405" spans="1:13" x14ac:dyDescent="0.25">
      <c r="A405" s="4">
        <f t="shared" si="78"/>
        <v>393</v>
      </c>
      <c r="B405" s="1"/>
      <c r="C405" s="7"/>
      <c r="D405" s="8" t="str">
        <f t="shared" si="73"/>
        <v/>
      </c>
      <c r="E405" s="6" t="str">
        <f t="shared" si="74"/>
        <v xml:space="preserve">   ---</v>
      </c>
      <c r="F405" s="6" t="str">
        <f t="shared" si="75"/>
        <v xml:space="preserve">   ---</v>
      </c>
      <c r="G405" s="5" t="str">
        <f t="shared" si="76"/>
        <v/>
      </c>
      <c r="H405" s="6" t="str">
        <f t="shared" si="77"/>
        <v/>
      </c>
      <c r="I405" s="14" t="str">
        <f>IF(OR($B405="P",$B405="",$B405="AC",$B405="NT",$B405="Pc",$B405="CT",$B404="NT"),"   ---",(IF(AND(OR($B403="NT",$B403=""),$B406="CT",NOT($B404="Ac"),NOT($B405="NMe")),10^(VLOOKUP($B405,B!$C$5:$H$36,2,FALSE)+VLOOKUP($B404,B!$C$5:$H$36,3,FALSE)+B!$E$33+B!$D$34),(IF(AND(OR($B403="NT",$B403=""),NOT($B404="Ac")),10^(VLOOKUP($B405,B!$C$5:$H$36,2,FALSE)+VLOOKUP($B404,B!$C$5:$H$36,3,FALSE)+B!$E$33),(IF(AND($B406="CT",NOT($B405="NMe")),10^(VLOOKUP($B405,B!$C$5:$H$36,2,FALSE)+VLOOKUP($B404,B!$C$5:$H$36,3,FALSE)+B!$D$34),10^(VLOOKUP($B405,B!$C$5:$H$36,2,FALSE)+VLOOKUP($B404,B!$C$5:$H$36,3,FALSE)))))))))</f>
        <v xml:space="preserve">   ---</v>
      </c>
      <c r="J405" s="14" t="str">
        <f>IF(OR($B405="P",$B405="",$B405="AC",$B405="NT",$B405="Pc",$B405="CT",$B404="NT"),"   ---",(IF(AND(OR($B403="NT",$B403=""),$B406="CT",NOT($B404="Ac"),NOT($B405="NMe")),10^(VLOOKUP($B405,B!$C$5:$H$36,5,FALSE)+VLOOKUP($B404,B!$C$5:$H$36,6,FALSE)+B!$H$33+B!$G$34),(IF(AND(OR($B403="NT",$B403=""),NOT($B404="Ac")),10^(VLOOKUP($B405,B!$C$5:$H$36,5,FALSE)+VLOOKUP($B404,B!$C$5:$H$36,6,FALSE)+B!$H$33),(IF(AND($B406="CT",NOT($B405="NMe")),10^(VLOOKUP($B405,B!$C$5:$H$36,5,FALSE)+VLOOKUP($B404,B!$C$5:$H$36,6,FALSE)+B!$G$34),10^(VLOOKUP($B405,B!$C$5:$H$36,5,FALSE)+VLOOKUP($B404,B!$C$5:$H$36,6,FALSE)))))))))</f>
        <v xml:space="preserve">   ---</v>
      </c>
      <c r="K405" s="5" t="str">
        <f t="shared" si="79"/>
        <v/>
      </c>
      <c r="L405" s="5" t="str">
        <f t="shared" si="72"/>
        <v/>
      </c>
      <c r="M405" s="5" t="str">
        <f t="shared" si="80"/>
        <v/>
      </c>
    </row>
    <row r="406" spans="1:13" x14ac:dyDescent="0.25">
      <c r="A406" s="4">
        <f t="shared" si="78"/>
        <v>394</v>
      </c>
      <c r="B406" s="1"/>
      <c r="C406" s="7"/>
      <c r="D406" s="8" t="str">
        <f t="shared" si="73"/>
        <v/>
      </c>
      <c r="E406" s="6" t="str">
        <f t="shared" si="74"/>
        <v xml:space="preserve">   ---</v>
      </c>
      <c r="F406" s="6" t="str">
        <f t="shared" si="75"/>
        <v xml:space="preserve">   ---</v>
      </c>
      <c r="G406" s="5" t="str">
        <f t="shared" si="76"/>
        <v/>
      </c>
      <c r="H406" s="6" t="str">
        <f t="shared" si="77"/>
        <v/>
      </c>
      <c r="I406" s="14" t="str">
        <f>IF(OR($B406="P",$B406="",$B406="AC",$B406="NT",$B406="Pc",$B406="CT",$B405="NT"),"   ---",(IF(AND(OR($B404="NT",$B404=""),$B407="CT",NOT($B405="Ac"),NOT($B406="NMe")),10^(VLOOKUP($B406,B!$C$5:$H$36,2,FALSE)+VLOOKUP($B405,B!$C$5:$H$36,3,FALSE)+B!$E$33+B!$D$34),(IF(AND(OR($B404="NT",$B404=""),NOT($B405="Ac")),10^(VLOOKUP($B406,B!$C$5:$H$36,2,FALSE)+VLOOKUP($B405,B!$C$5:$H$36,3,FALSE)+B!$E$33),(IF(AND($B407="CT",NOT($B406="NMe")),10^(VLOOKUP($B406,B!$C$5:$H$36,2,FALSE)+VLOOKUP($B405,B!$C$5:$H$36,3,FALSE)+B!$D$34),10^(VLOOKUP($B406,B!$C$5:$H$36,2,FALSE)+VLOOKUP($B405,B!$C$5:$H$36,3,FALSE)))))))))</f>
        <v xml:space="preserve">   ---</v>
      </c>
      <c r="J406" s="14" t="str">
        <f>IF(OR($B406="P",$B406="",$B406="AC",$B406="NT",$B406="Pc",$B406="CT",$B405="NT"),"   ---",(IF(AND(OR($B404="NT",$B404=""),$B407="CT",NOT($B405="Ac"),NOT($B406="NMe")),10^(VLOOKUP($B406,B!$C$5:$H$36,5,FALSE)+VLOOKUP($B405,B!$C$5:$H$36,6,FALSE)+B!$H$33+B!$G$34),(IF(AND(OR($B404="NT",$B404=""),NOT($B405="Ac")),10^(VLOOKUP($B406,B!$C$5:$H$36,5,FALSE)+VLOOKUP($B405,B!$C$5:$H$36,6,FALSE)+B!$H$33),(IF(AND($B407="CT",NOT($B406="NMe")),10^(VLOOKUP($B406,B!$C$5:$H$36,5,FALSE)+VLOOKUP($B405,B!$C$5:$H$36,6,FALSE)+B!$G$34),10^(VLOOKUP($B406,B!$C$5:$H$36,5,FALSE)+VLOOKUP($B405,B!$C$5:$H$36,6,FALSE)))))))))</f>
        <v xml:space="preserve">   ---</v>
      </c>
      <c r="K406" s="5" t="str">
        <f t="shared" si="79"/>
        <v/>
      </c>
      <c r="L406" s="5" t="str">
        <f t="shared" si="72"/>
        <v/>
      </c>
      <c r="M406" s="5" t="str">
        <f t="shared" si="80"/>
        <v/>
      </c>
    </row>
    <row r="407" spans="1:13" x14ac:dyDescent="0.25">
      <c r="A407" s="4">
        <f t="shared" si="78"/>
        <v>395</v>
      </c>
      <c r="B407" s="1"/>
      <c r="C407" s="7"/>
      <c r="D407" s="8" t="str">
        <f t="shared" si="73"/>
        <v/>
      </c>
      <c r="E407" s="6" t="str">
        <f t="shared" si="74"/>
        <v xml:space="preserve">   ---</v>
      </c>
      <c r="F407" s="6" t="str">
        <f t="shared" si="75"/>
        <v xml:space="preserve">   ---</v>
      </c>
      <c r="G407" s="5" t="str">
        <f t="shared" si="76"/>
        <v/>
      </c>
      <c r="H407" s="6" t="str">
        <f t="shared" si="77"/>
        <v/>
      </c>
      <c r="I407" s="14" t="str">
        <f>IF(OR($B407="P",$B407="",$B407="AC",$B407="NT",$B407="Pc",$B407="CT",$B406="NT"),"   ---",(IF(AND(OR($B405="NT",$B405=""),$B408="CT",NOT($B406="Ac"),NOT($B407="NMe")),10^(VLOOKUP($B407,B!$C$5:$H$36,2,FALSE)+VLOOKUP($B406,B!$C$5:$H$36,3,FALSE)+B!$E$33+B!$D$34),(IF(AND(OR($B405="NT",$B405=""),NOT($B406="Ac")),10^(VLOOKUP($B407,B!$C$5:$H$36,2,FALSE)+VLOOKUP($B406,B!$C$5:$H$36,3,FALSE)+B!$E$33),(IF(AND($B408="CT",NOT($B407="NMe")),10^(VLOOKUP($B407,B!$C$5:$H$36,2,FALSE)+VLOOKUP($B406,B!$C$5:$H$36,3,FALSE)+B!$D$34),10^(VLOOKUP($B407,B!$C$5:$H$36,2,FALSE)+VLOOKUP($B406,B!$C$5:$H$36,3,FALSE)))))))))</f>
        <v xml:space="preserve">   ---</v>
      </c>
      <c r="J407" s="14" t="str">
        <f>IF(OR($B407="P",$B407="",$B407="AC",$B407="NT",$B407="Pc",$B407="CT",$B406="NT"),"   ---",(IF(AND(OR($B405="NT",$B405=""),$B408="CT",NOT($B406="Ac"),NOT($B407="NMe")),10^(VLOOKUP($B407,B!$C$5:$H$36,5,FALSE)+VLOOKUP($B406,B!$C$5:$H$36,6,FALSE)+B!$H$33+B!$G$34),(IF(AND(OR($B405="NT",$B405=""),NOT($B406="Ac")),10^(VLOOKUP($B407,B!$C$5:$H$36,5,FALSE)+VLOOKUP($B406,B!$C$5:$H$36,6,FALSE)+B!$H$33),(IF(AND($B408="CT",NOT($B407="NMe")),10^(VLOOKUP($B407,B!$C$5:$H$36,5,FALSE)+VLOOKUP($B406,B!$C$5:$H$36,6,FALSE)+B!$G$34),10^(VLOOKUP($B407,B!$C$5:$H$36,5,FALSE)+VLOOKUP($B406,B!$C$5:$H$36,6,FALSE)))))))))</f>
        <v xml:space="preserve">   ---</v>
      </c>
      <c r="K407" s="5" t="str">
        <f t="shared" si="79"/>
        <v/>
      </c>
      <c r="L407" s="5" t="str">
        <f t="shared" si="72"/>
        <v/>
      </c>
      <c r="M407" s="5" t="str">
        <f t="shared" si="80"/>
        <v/>
      </c>
    </row>
    <row r="408" spans="1:13" x14ac:dyDescent="0.25">
      <c r="A408" s="4">
        <f t="shared" si="78"/>
        <v>396</v>
      </c>
      <c r="B408" s="1"/>
      <c r="C408" s="7"/>
      <c r="D408" s="8" t="str">
        <f t="shared" si="73"/>
        <v/>
      </c>
      <c r="E408" s="6" t="str">
        <f t="shared" si="74"/>
        <v xml:space="preserve">   ---</v>
      </c>
      <c r="F408" s="6" t="str">
        <f t="shared" si="75"/>
        <v xml:space="preserve">   ---</v>
      </c>
      <c r="G408" s="5" t="str">
        <f t="shared" si="76"/>
        <v/>
      </c>
      <c r="H408" s="6" t="str">
        <f t="shared" si="77"/>
        <v/>
      </c>
      <c r="I408" s="14" t="str">
        <f>IF(OR($B408="P",$B408="",$B408="AC",$B408="NT",$B408="Pc",$B408="CT",$B407="NT"),"   ---",(IF(AND(OR($B406="NT",$B406=""),$B409="CT",NOT($B407="Ac"),NOT($B408="NMe")),10^(VLOOKUP($B408,B!$C$5:$H$36,2,FALSE)+VLOOKUP($B407,B!$C$5:$H$36,3,FALSE)+B!$E$33+B!$D$34),(IF(AND(OR($B406="NT",$B406=""),NOT($B407="Ac")),10^(VLOOKUP($B408,B!$C$5:$H$36,2,FALSE)+VLOOKUP($B407,B!$C$5:$H$36,3,FALSE)+B!$E$33),(IF(AND($B409="CT",NOT($B408="NMe")),10^(VLOOKUP($B408,B!$C$5:$H$36,2,FALSE)+VLOOKUP($B407,B!$C$5:$H$36,3,FALSE)+B!$D$34),10^(VLOOKUP($B408,B!$C$5:$H$36,2,FALSE)+VLOOKUP($B407,B!$C$5:$H$36,3,FALSE)))))))))</f>
        <v xml:space="preserve">   ---</v>
      </c>
      <c r="J408" s="14" t="str">
        <f>IF(OR($B408="P",$B408="",$B408="AC",$B408="NT",$B408="Pc",$B408="CT",$B407="NT"),"   ---",(IF(AND(OR($B406="NT",$B406=""),$B409="CT",NOT($B407="Ac"),NOT($B408="NMe")),10^(VLOOKUP($B408,B!$C$5:$H$36,5,FALSE)+VLOOKUP($B407,B!$C$5:$H$36,6,FALSE)+B!$H$33+B!$G$34),(IF(AND(OR($B406="NT",$B406=""),NOT($B407="Ac")),10^(VLOOKUP($B408,B!$C$5:$H$36,5,FALSE)+VLOOKUP($B407,B!$C$5:$H$36,6,FALSE)+B!$H$33),(IF(AND($B409="CT",NOT($B408="NMe")),10^(VLOOKUP($B408,B!$C$5:$H$36,5,FALSE)+VLOOKUP($B407,B!$C$5:$H$36,6,FALSE)+B!$G$34),10^(VLOOKUP($B408,B!$C$5:$H$36,5,FALSE)+VLOOKUP($B407,B!$C$5:$H$36,6,FALSE)))))))))</f>
        <v xml:space="preserve">   ---</v>
      </c>
      <c r="K408" s="5" t="str">
        <f t="shared" si="79"/>
        <v/>
      </c>
      <c r="L408" s="5" t="str">
        <f t="shared" si="72"/>
        <v/>
      </c>
      <c r="M408" s="5" t="str">
        <f t="shared" si="80"/>
        <v/>
      </c>
    </row>
    <row r="409" spans="1:13" x14ac:dyDescent="0.25">
      <c r="A409" s="4">
        <f t="shared" si="78"/>
        <v>397</v>
      </c>
      <c r="B409" s="1"/>
      <c r="C409" s="7"/>
      <c r="D409" s="8" t="str">
        <f t="shared" si="73"/>
        <v/>
      </c>
      <c r="E409" s="6" t="str">
        <f t="shared" si="74"/>
        <v xml:space="preserve">   ---</v>
      </c>
      <c r="F409" s="6" t="str">
        <f t="shared" si="75"/>
        <v xml:space="preserve">   ---</v>
      </c>
      <c r="G409" s="5" t="str">
        <f t="shared" si="76"/>
        <v/>
      </c>
      <c r="H409" s="6" t="str">
        <f t="shared" si="77"/>
        <v/>
      </c>
      <c r="I409" s="14" t="str">
        <f>IF(OR($B409="P",$B409="",$B409="AC",$B409="NT",$B409="Pc",$B409="CT",$B408="NT"),"   ---",(IF(AND(OR($B407="NT",$B407=""),$B410="CT",NOT($B408="Ac"),NOT($B409="NMe")),10^(VLOOKUP($B409,B!$C$5:$H$36,2,FALSE)+VLOOKUP($B408,B!$C$5:$H$36,3,FALSE)+B!$E$33+B!$D$34),(IF(AND(OR($B407="NT",$B407=""),NOT($B408="Ac")),10^(VLOOKUP($B409,B!$C$5:$H$36,2,FALSE)+VLOOKUP($B408,B!$C$5:$H$36,3,FALSE)+B!$E$33),(IF(AND($B410="CT",NOT($B409="NMe")),10^(VLOOKUP($B409,B!$C$5:$H$36,2,FALSE)+VLOOKUP($B408,B!$C$5:$H$36,3,FALSE)+B!$D$34),10^(VLOOKUP($B409,B!$C$5:$H$36,2,FALSE)+VLOOKUP($B408,B!$C$5:$H$36,3,FALSE)))))))))</f>
        <v xml:space="preserve">   ---</v>
      </c>
      <c r="J409" s="14" t="str">
        <f>IF(OR($B409="P",$B409="",$B409="AC",$B409="NT",$B409="Pc",$B409="CT",$B408="NT"),"   ---",(IF(AND(OR($B407="NT",$B407=""),$B410="CT",NOT($B408="Ac"),NOT($B409="NMe")),10^(VLOOKUP($B409,B!$C$5:$H$36,5,FALSE)+VLOOKUP($B408,B!$C$5:$H$36,6,FALSE)+B!$H$33+B!$G$34),(IF(AND(OR($B407="NT",$B407=""),NOT($B408="Ac")),10^(VLOOKUP($B409,B!$C$5:$H$36,5,FALSE)+VLOOKUP($B408,B!$C$5:$H$36,6,FALSE)+B!$H$33),(IF(AND($B410="CT",NOT($B409="NMe")),10^(VLOOKUP($B409,B!$C$5:$H$36,5,FALSE)+VLOOKUP($B408,B!$C$5:$H$36,6,FALSE)+B!$G$34),10^(VLOOKUP($B409,B!$C$5:$H$36,5,FALSE)+VLOOKUP($B408,B!$C$5:$H$36,6,FALSE)))))))))</f>
        <v xml:space="preserve">   ---</v>
      </c>
      <c r="K409" s="5" t="str">
        <f t="shared" si="79"/>
        <v/>
      </c>
      <c r="L409" s="5" t="str">
        <f t="shared" si="72"/>
        <v/>
      </c>
      <c r="M409" s="5" t="str">
        <f t="shared" si="80"/>
        <v/>
      </c>
    </row>
    <row r="410" spans="1:13" x14ac:dyDescent="0.25">
      <c r="A410" s="4">
        <f t="shared" si="78"/>
        <v>398</v>
      </c>
      <c r="B410" s="1"/>
      <c r="C410" s="7"/>
      <c r="D410" s="8" t="str">
        <f t="shared" si="73"/>
        <v/>
      </c>
      <c r="E410" s="6" t="str">
        <f t="shared" si="74"/>
        <v xml:space="preserve">   ---</v>
      </c>
      <c r="F410" s="6" t="str">
        <f t="shared" si="75"/>
        <v xml:space="preserve">   ---</v>
      </c>
      <c r="G410" s="5" t="str">
        <f t="shared" si="76"/>
        <v/>
      </c>
      <c r="H410" s="6" t="str">
        <f t="shared" si="77"/>
        <v/>
      </c>
      <c r="I410" s="14" t="str">
        <f>IF(OR($B410="P",$B410="",$B410="AC",$B410="NT",$B410="Pc",$B410="CT",$B409="NT"),"   ---",(IF(AND(OR($B408="NT",$B408=""),$B411="CT",NOT($B409="Ac"),NOT($B410="NMe")),10^(VLOOKUP($B410,B!$C$5:$H$36,2,FALSE)+VLOOKUP($B409,B!$C$5:$H$36,3,FALSE)+B!$E$33+B!$D$34),(IF(AND(OR($B408="NT",$B408=""),NOT($B409="Ac")),10^(VLOOKUP($B410,B!$C$5:$H$36,2,FALSE)+VLOOKUP($B409,B!$C$5:$H$36,3,FALSE)+B!$E$33),(IF(AND($B411="CT",NOT($B410="NMe")),10^(VLOOKUP($B410,B!$C$5:$H$36,2,FALSE)+VLOOKUP($B409,B!$C$5:$H$36,3,FALSE)+B!$D$34),10^(VLOOKUP($B410,B!$C$5:$H$36,2,FALSE)+VLOOKUP($B409,B!$C$5:$H$36,3,FALSE)))))))))</f>
        <v xml:space="preserve">   ---</v>
      </c>
      <c r="J410" s="14" t="str">
        <f>IF(OR($B410="P",$B410="",$B410="AC",$B410="NT",$B410="Pc",$B410="CT",$B409="NT"),"   ---",(IF(AND(OR($B408="NT",$B408=""),$B411="CT",NOT($B409="Ac"),NOT($B410="NMe")),10^(VLOOKUP($B410,B!$C$5:$H$36,5,FALSE)+VLOOKUP($B409,B!$C$5:$H$36,6,FALSE)+B!$H$33+B!$G$34),(IF(AND(OR($B408="NT",$B408=""),NOT($B409="Ac")),10^(VLOOKUP($B410,B!$C$5:$H$36,5,FALSE)+VLOOKUP($B409,B!$C$5:$H$36,6,FALSE)+B!$H$33),(IF(AND($B411="CT",NOT($B410="NMe")),10^(VLOOKUP($B410,B!$C$5:$H$36,5,FALSE)+VLOOKUP($B409,B!$C$5:$H$36,6,FALSE)+B!$G$34),10^(VLOOKUP($B410,B!$C$5:$H$36,5,FALSE)+VLOOKUP($B409,B!$C$5:$H$36,6,FALSE)))))))))</f>
        <v xml:space="preserve">   ---</v>
      </c>
      <c r="K410" s="5" t="str">
        <f t="shared" si="79"/>
        <v/>
      </c>
      <c r="L410" s="5" t="str">
        <f t="shared" si="72"/>
        <v/>
      </c>
      <c r="M410" s="5" t="str">
        <f t="shared" si="80"/>
        <v/>
      </c>
    </row>
    <row r="411" spans="1:13" x14ac:dyDescent="0.25">
      <c r="A411" s="4">
        <f t="shared" si="78"/>
        <v>399</v>
      </c>
      <c r="B411" s="1"/>
      <c r="C411" s="7"/>
      <c r="D411" s="8" t="str">
        <f t="shared" si="73"/>
        <v/>
      </c>
      <c r="E411" s="6" t="str">
        <f t="shared" si="74"/>
        <v xml:space="preserve">   ---</v>
      </c>
      <c r="F411" s="6" t="str">
        <f t="shared" si="75"/>
        <v xml:space="preserve">   ---</v>
      </c>
      <c r="G411" s="5" t="str">
        <f t="shared" si="76"/>
        <v/>
      </c>
      <c r="H411" s="6" t="str">
        <f t="shared" si="77"/>
        <v/>
      </c>
      <c r="I411" s="14" t="str">
        <f>IF(OR($B411="P",$B411="",$B411="AC",$B411="NT",$B411="Pc",$B411="CT",$B410="NT"),"   ---",(IF(AND(OR($B409="NT",$B409=""),$B412="CT",NOT($B410="Ac"),NOT($B411="NMe")),10^(VLOOKUP($B411,B!$C$5:$H$36,2,FALSE)+VLOOKUP($B410,B!$C$5:$H$36,3,FALSE)+B!$E$33+B!$D$34),(IF(AND(OR($B409="NT",$B409=""),NOT($B410="Ac")),10^(VLOOKUP($B411,B!$C$5:$H$36,2,FALSE)+VLOOKUP($B410,B!$C$5:$H$36,3,FALSE)+B!$E$33),(IF(AND($B412="CT",NOT($B411="NMe")),10^(VLOOKUP($B411,B!$C$5:$H$36,2,FALSE)+VLOOKUP($B410,B!$C$5:$H$36,3,FALSE)+B!$D$34),10^(VLOOKUP($B411,B!$C$5:$H$36,2,FALSE)+VLOOKUP($B410,B!$C$5:$H$36,3,FALSE)))))))))</f>
        <v xml:space="preserve">   ---</v>
      </c>
      <c r="J411" s="14" t="str">
        <f>IF(OR($B411="P",$B411="",$B411="AC",$B411="NT",$B411="Pc",$B411="CT",$B410="NT"),"   ---",(IF(AND(OR($B409="NT",$B409=""),$B412="CT",NOT($B410="Ac"),NOT($B411="NMe")),10^(VLOOKUP($B411,B!$C$5:$H$36,5,FALSE)+VLOOKUP($B410,B!$C$5:$H$36,6,FALSE)+B!$H$33+B!$G$34),(IF(AND(OR($B409="NT",$B409=""),NOT($B410="Ac")),10^(VLOOKUP($B411,B!$C$5:$H$36,5,FALSE)+VLOOKUP($B410,B!$C$5:$H$36,6,FALSE)+B!$H$33),(IF(AND($B412="CT",NOT($B411="NMe")),10^(VLOOKUP($B411,B!$C$5:$H$36,5,FALSE)+VLOOKUP($B410,B!$C$5:$H$36,6,FALSE)+B!$G$34),10^(VLOOKUP($B411,B!$C$5:$H$36,5,FALSE)+VLOOKUP($B410,B!$C$5:$H$36,6,FALSE)))))))))</f>
        <v xml:space="preserve">   ---</v>
      </c>
      <c r="K411" s="5" t="str">
        <f t="shared" si="79"/>
        <v/>
      </c>
      <c r="L411" s="5" t="str">
        <f t="shared" si="72"/>
        <v/>
      </c>
      <c r="M411" s="5" t="str">
        <f t="shared" si="80"/>
        <v/>
      </c>
    </row>
    <row r="412" spans="1:13" x14ac:dyDescent="0.25">
      <c r="A412" s="4">
        <f t="shared" si="78"/>
        <v>400</v>
      </c>
      <c r="B412" s="1"/>
      <c r="C412" s="7"/>
      <c r="D412" s="8" t="str">
        <f t="shared" si="73"/>
        <v/>
      </c>
      <c r="E412" s="6" t="str">
        <f t="shared" si="74"/>
        <v xml:space="preserve">   ---</v>
      </c>
      <c r="F412" s="6" t="str">
        <f t="shared" si="75"/>
        <v xml:space="preserve">   ---</v>
      </c>
      <c r="G412" s="5" t="str">
        <f t="shared" si="76"/>
        <v/>
      </c>
      <c r="H412" s="6" t="str">
        <f t="shared" si="77"/>
        <v/>
      </c>
      <c r="I412" s="14" t="str">
        <f>IF(OR($B412="P",$B412="",$B412="AC",$B412="NT",$B412="Pc",$B412="CT",$B411="NT"),"   ---",(IF(AND(OR($B410="NT",$B410=""),$B413="CT",NOT($B411="Ac"),NOT($B412="NMe")),10^(VLOOKUP($B412,B!$C$5:$H$36,2,FALSE)+VLOOKUP($B411,B!$C$5:$H$36,3,FALSE)+B!$E$33+B!$D$34),(IF(AND(OR($B410="NT",$B410=""),NOT($B411="Ac")),10^(VLOOKUP($B412,B!$C$5:$H$36,2,FALSE)+VLOOKUP($B411,B!$C$5:$H$36,3,FALSE)+B!$E$33),(IF(AND($B413="CT",NOT($B412="NMe")),10^(VLOOKUP($B412,B!$C$5:$H$36,2,FALSE)+VLOOKUP($B411,B!$C$5:$H$36,3,FALSE)+B!$D$34),10^(VLOOKUP($B412,B!$C$5:$H$36,2,FALSE)+VLOOKUP($B411,B!$C$5:$H$36,3,FALSE)))))))))</f>
        <v xml:space="preserve">   ---</v>
      </c>
      <c r="J412" s="14" t="str">
        <f>IF(OR($B412="P",$B412="",$B412="AC",$B412="NT",$B412="Pc",$B412="CT",$B411="NT"),"   ---",(IF(AND(OR($B410="NT",$B410=""),$B413="CT",NOT($B411="Ac"),NOT($B412="NMe")),10^(VLOOKUP($B412,B!$C$5:$H$36,5,FALSE)+VLOOKUP($B411,B!$C$5:$H$36,6,FALSE)+B!$H$33+B!$G$34),(IF(AND(OR($B410="NT",$B410=""),NOT($B411="Ac")),10^(VLOOKUP($B412,B!$C$5:$H$36,5,FALSE)+VLOOKUP($B411,B!$C$5:$H$36,6,FALSE)+B!$H$33),(IF(AND($B413="CT",NOT($B412="NMe")),10^(VLOOKUP($B412,B!$C$5:$H$36,5,FALSE)+VLOOKUP($B411,B!$C$5:$H$36,6,FALSE)+B!$G$34),10^(VLOOKUP($B412,B!$C$5:$H$36,5,FALSE)+VLOOKUP($B411,B!$C$5:$H$36,6,FALSE)))))))))</f>
        <v xml:space="preserve">   ---</v>
      </c>
      <c r="K412" s="5" t="str">
        <f t="shared" si="79"/>
        <v/>
      </c>
      <c r="L412" s="5" t="str">
        <f t="shared" si="72"/>
        <v/>
      </c>
      <c r="M412" s="5" t="str">
        <f t="shared" si="80"/>
        <v/>
      </c>
    </row>
    <row r="413" spans="1:13" x14ac:dyDescent="0.25">
      <c r="A413" s="4">
        <f t="shared" si="78"/>
        <v>401</v>
      </c>
      <c r="B413" s="1"/>
      <c r="C413" s="7"/>
      <c r="D413" s="8" t="str">
        <f t="shared" si="73"/>
        <v/>
      </c>
      <c r="E413" s="6" t="str">
        <f t="shared" si="74"/>
        <v xml:space="preserve">   ---</v>
      </c>
      <c r="F413" s="6" t="str">
        <f t="shared" si="75"/>
        <v xml:space="preserve">   ---</v>
      </c>
      <c r="G413" s="5" t="str">
        <f t="shared" si="76"/>
        <v/>
      </c>
      <c r="H413" s="6" t="str">
        <f t="shared" si="77"/>
        <v/>
      </c>
      <c r="I413" s="14" t="str">
        <f>IF(OR($B413="P",$B413="",$B413="AC",$B413="NT",$B413="Pc",$B413="CT",$B412="NT"),"   ---",(IF(AND(OR($B411="NT",$B411=""),$B414="CT",NOT($B412="Ac"),NOT($B413="NMe")),10^(VLOOKUP($B413,B!$C$5:$H$36,2,FALSE)+VLOOKUP($B412,B!$C$5:$H$36,3,FALSE)+B!$E$33+B!$D$34),(IF(AND(OR($B411="NT",$B411=""),NOT($B412="Ac")),10^(VLOOKUP($B413,B!$C$5:$H$36,2,FALSE)+VLOOKUP($B412,B!$C$5:$H$36,3,FALSE)+B!$E$33),(IF(AND($B414="CT",NOT($B413="NMe")),10^(VLOOKUP($B413,B!$C$5:$H$36,2,FALSE)+VLOOKUP($B412,B!$C$5:$H$36,3,FALSE)+B!$D$34),10^(VLOOKUP($B413,B!$C$5:$H$36,2,FALSE)+VLOOKUP($B412,B!$C$5:$H$36,3,FALSE)))))))))</f>
        <v xml:space="preserve">   ---</v>
      </c>
      <c r="J413" s="14" t="str">
        <f>IF(OR($B413="P",$B413="",$B413="AC",$B413="NT",$B413="Pc",$B413="CT",$B412="NT"),"   ---",(IF(AND(OR($B411="NT",$B411=""),$B414="CT",NOT($B412="Ac"),NOT($B413="NMe")),10^(VLOOKUP($B413,B!$C$5:$H$36,5,FALSE)+VLOOKUP($B412,B!$C$5:$H$36,6,FALSE)+B!$H$33+B!$G$34),(IF(AND(OR($B411="NT",$B411=""),NOT($B412="Ac")),10^(VLOOKUP($B413,B!$C$5:$H$36,5,FALSE)+VLOOKUP($B412,B!$C$5:$H$36,6,FALSE)+B!$H$33),(IF(AND($B414="CT",NOT($B413="NMe")),10^(VLOOKUP($B413,B!$C$5:$H$36,5,FALSE)+VLOOKUP($B412,B!$C$5:$H$36,6,FALSE)+B!$G$34),10^(VLOOKUP($B413,B!$C$5:$H$36,5,FALSE)+VLOOKUP($B412,B!$C$5:$H$36,6,FALSE)))))))))</f>
        <v xml:space="preserve">   ---</v>
      </c>
      <c r="K413" s="5" t="str">
        <f t="shared" si="79"/>
        <v/>
      </c>
      <c r="L413" s="5" t="str">
        <f t="shared" si="72"/>
        <v/>
      </c>
      <c r="M413" s="5" t="str">
        <f t="shared" si="80"/>
        <v/>
      </c>
    </row>
    <row r="414" spans="1:13" x14ac:dyDescent="0.25">
      <c r="A414" s="4">
        <f t="shared" si="78"/>
        <v>402</v>
      </c>
      <c r="B414" s="1"/>
      <c r="C414" s="7"/>
      <c r="D414" s="8" t="str">
        <f t="shared" si="73"/>
        <v/>
      </c>
      <c r="E414" s="6" t="str">
        <f t="shared" si="74"/>
        <v xml:space="preserve">   ---</v>
      </c>
      <c r="F414" s="6" t="str">
        <f t="shared" si="75"/>
        <v xml:space="preserve">   ---</v>
      </c>
      <c r="G414" s="5" t="str">
        <f t="shared" si="76"/>
        <v/>
      </c>
      <c r="H414" s="6" t="str">
        <f t="shared" si="77"/>
        <v/>
      </c>
      <c r="I414" s="14" t="str">
        <f>IF(OR($B414="P",$B414="",$B414="AC",$B414="NT",$B414="Pc",$B414="CT",$B413="NT"),"   ---",(IF(AND(OR($B412="NT",$B412=""),$B415="CT",NOT($B413="Ac"),NOT($B414="NMe")),10^(VLOOKUP($B414,B!$C$5:$H$36,2,FALSE)+VLOOKUP($B413,B!$C$5:$H$36,3,FALSE)+B!$E$33+B!$D$34),(IF(AND(OR($B412="NT",$B412=""),NOT($B413="Ac")),10^(VLOOKUP($B414,B!$C$5:$H$36,2,FALSE)+VLOOKUP($B413,B!$C$5:$H$36,3,FALSE)+B!$E$33),(IF(AND($B415="CT",NOT($B414="NMe")),10^(VLOOKUP($B414,B!$C$5:$H$36,2,FALSE)+VLOOKUP($B413,B!$C$5:$H$36,3,FALSE)+B!$D$34),10^(VLOOKUP($B414,B!$C$5:$H$36,2,FALSE)+VLOOKUP($B413,B!$C$5:$H$36,3,FALSE)))))))))</f>
        <v xml:space="preserve">   ---</v>
      </c>
      <c r="J414" s="14" t="str">
        <f>IF(OR($B414="P",$B414="",$B414="AC",$B414="NT",$B414="Pc",$B414="CT",$B413="NT"),"   ---",(IF(AND(OR($B412="NT",$B412=""),$B415="CT",NOT($B413="Ac"),NOT($B414="NMe")),10^(VLOOKUP($B414,B!$C$5:$H$36,5,FALSE)+VLOOKUP($B413,B!$C$5:$H$36,6,FALSE)+B!$H$33+B!$G$34),(IF(AND(OR($B412="NT",$B412=""),NOT($B413="Ac")),10^(VLOOKUP($B414,B!$C$5:$H$36,5,FALSE)+VLOOKUP($B413,B!$C$5:$H$36,6,FALSE)+B!$H$33),(IF(AND($B415="CT",NOT($B414="NMe")),10^(VLOOKUP($B414,B!$C$5:$H$36,5,FALSE)+VLOOKUP($B413,B!$C$5:$H$36,6,FALSE)+B!$G$34),10^(VLOOKUP($B414,B!$C$5:$H$36,5,FALSE)+VLOOKUP($B413,B!$C$5:$H$36,6,FALSE)))))))))</f>
        <v xml:space="preserve">   ---</v>
      </c>
      <c r="K414" s="5" t="str">
        <f t="shared" si="79"/>
        <v/>
      </c>
      <c r="L414" s="5" t="str">
        <f t="shared" si="72"/>
        <v/>
      </c>
      <c r="M414" s="5" t="str">
        <f t="shared" si="80"/>
        <v/>
      </c>
    </row>
    <row r="415" spans="1:13" x14ac:dyDescent="0.25">
      <c r="A415" s="4">
        <f t="shared" si="78"/>
        <v>403</v>
      </c>
      <c r="B415" s="1"/>
      <c r="C415" s="7"/>
      <c r="D415" s="8" t="str">
        <f t="shared" si="73"/>
        <v/>
      </c>
      <c r="E415" s="6" t="str">
        <f t="shared" si="74"/>
        <v xml:space="preserve">   ---</v>
      </c>
      <c r="F415" s="6" t="str">
        <f t="shared" si="75"/>
        <v xml:space="preserve">   ---</v>
      </c>
      <c r="G415" s="5" t="str">
        <f t="shared" si="76"/>
        <v/>
      </c>
      <c r="H415" s="6" t="str">
        <f t="shared" si="77"/>
        <v/>
      </c>
      <c r="I415" s="14" t="str">
        <f>IF(OR($B415="P",$B415="",$B415="AC",$B415="NT",$B415="Pc",$B415="CT",$B414="NT"),"   ---",(IF(AND(OR($B413="NT",$B413=""),$B416="CT",NOT($B414="Ac"),NOT($B415="NMe")),10^(VLOOKUP($B415,B!$C$5:$H$36,2,FALSE)+VLOOKUP($B414,B!$C$5:$H$36,3,FALSE)+B!$E$33+B!$D$34),(IF(AND(OR($B413="NT",$B413=""),NOT($B414="Ac")),10^(VLOOKUP($B415,B!$C$5:$H$36,2,FALSE)+VLOOKUP($B414,B!$C$5:$H$36,3,FALSE)+B!$E$33),(IF(AND($B416="CT",NOT($B415="NMe")),10^(VLOOKUP($B415,B!$C$5:$H$36,2,FALSE)+VLOOKUP($B414,B!$C$5:$H$36,3,FALSE)+B!$D$34),10^(VLOOKUP($B415,B!$C$5:$H$36,2,FALSE)+VLOOKUP($B414,B!$C$5:$H$36,3,FALSE)))))))))</f>
        <v xml:space="preserve">   ---</v>
      </c>
      <c r="J415" s="14" t="str">
        <f>IF(OR($B415="P",$B415="",$B415="AC",$B415="NT",$B415="Pc",$B415="CT",$B414="NT"),"   ---",(IF(AND(OR($B413="NT",$B413=""),$B416="CT",NOT($B414="Ac"),NOT($B415="NMe")),10^(VLOOKUP($B415,B!$C$5:$H$36,5,FALSE)+VLOOKUP($B414,B!$C$5:$H$36,6,FALSE)+B!$H$33+B!$G$34),(IF(AND(OR($B413="NT",$B413=""),NOT($B414="Ac")),10^(VLOOKUP($B415,B!$C$5:$H$36,5,FALSE)+VLOOKUP($B414,B!$C$5:$H$36,6,FALSE)+B!$H$33),(IF(AND($B416="CT",NOT($B415="NMe")),10^(VLOOKUP($B415,B!$C$5:$H$36,5,FALSE)+VLOOKUP($B414,B!$C$5:$H$36,6,FALSE)+B!$G$34),10^(VLOOKUP($B415,B!$C$5:$H$36,5,FALSE)+VLOOKUP($B414,B!$C$5:$H$36,6,FALSE)))))))))</f>
        <v xml:space="preserve">   ---</v>
      </c>
      <c r="K415" s="5" t="str">
        <f t="shared" si="79"/>
        <v/>
      </c>
      <c r="L415" s="5" t="str">
        <f t="shared" si="72"/>
        <v/>
      </c>
      <c r="M415" s="5" t="str">
        <f t="shared" si="80"/>
        <v/>
      </c>
    </row>
    <row r="416" spans="1:13" x14ac:dyDescent="0.25">
      <c r="A416" s="4">
        <f t="shared" si="78"/>
        <v>404</v>
      </c>
      <c r="B416" s="1"/>
      <c r="C416" s="7"/>
      <c r="D416" s="8" t="str">
        <f t="shared" si="73"/>
        <v/>
      </c>
      <c r="E416" s="6" t="str">
        <f t="shared" si="74"/>
        <v xml:space="preserve">   ---</v>
      </c>
      <c r="F416" s="6" t="str">
        <f t="shared" si="75"/>
        <v xml:space="preserve">   ---</v>
      </c>
      <c r="G416" s="5" t="str">
        <f t="shared" si="76"/>
        <v/>
      </c>
      <c r="H416" s="6" t="str">
        <f t="shared" si="77"/>
        <v/>
      </c>
      <c r="I416" s="14" t="str">
        <f>IF(OR($B416="P",$B416="",$B416="AC",$B416="NT",$B416="Pc",$B416="CT",$B415="NT"),"   ---",(IF(AND(OR($B414="NT",$B414=""),$B417="CT",NOT($B415="Ac"),NOT($B416="NMe")),10^(VLOOKUP($B416,B!$C$5:$H$36,2,FALSE)+VLOOKUP($B415,B!$C$5:$H$36,3,FALSE)+B!$E$33+B!$D$34),(IF(AND(OR($B414="NT",$B414=""),NOT($B415="Ac")),10^(VLOOKUP($B416,B!$C$5:$H$36,2,FALSE)+VLOOKUP($B415,B!$C$5:$H$36,3,FALSE)+B!$E$33),(IF(AND($B417="CT",NOT($B416="NMe")),10^(VLOOKUP($B416,B!$C$5:$H$36,2,FALSE)+VLOOKUP($B415,B!$C$5:$H$36,3,FALSE)+B!$D$34),10^(VLOOKUP($B416,B!$C$5:$H$36,2,FALSE)+VLOOKUP($B415,B!$C$5:$H$36,3,FALSE)))))))))</f>
        <v xml:space="preserve">   ---</v>
      </c>
      <c r="J416" s="14" t="str">
        <f>IF(OR($B416="P",$B416="",$B416="AC",$B416="NT",$B416="Pc",$B416="CT",$B415="NT"),"   ---",(IF(AND(OR($B414="NT",$B414=""),$B417="CT",NOT($B415="Ac"),NOT($B416="NMe")),10^(VLOOKUP($B416,B!$C$5:$H$36,5,FALSE)+VLOOKUP($B415,B!$C$5:$H$36,6,FALSE)+B!$H$33+B!$G$34),(IF(AND(OR($B414="NT",$B414=""),NOT($B415="Ac")),10^(VLOOKUP($B416,B!$C$5:$H$36,5,FALSE)+VLOOKUP($B415,B!$C$5:$H$36,6,FALSE)+B!$H$33),(IF(AND($B417="CT",NOT($B416="NMe")),10^(VLOOKUP($B416,B!$C$5:$H$36,5,FALSE)+VLOOKUP($B415,B!$C$5:$H$36,6,FALSE)+B!$G$34),10^(VLOOKUP($B416,B!$C$5:$H$36,5,FALSE)+VLOOKUP($B415,B!$C$5:$H$36,6,FALSE)))))))))</f>
        <v xml:space="preserve">   ---</v>
      </c>
      <c r="K416" s="5" t="str">
        <f t="shared" si="79"/>
        <v/>
      </c>
      <c r="L416" s="5" t="str">
        <f t="shared" si="72"/>
        <v/>
      </c>
      <c r="M416" s="5" t="str">
        <f t="shared" si="80"/>
        <v/>
      </c>
    </row>
    <row r="417" spans="1:13" x14ac:dyDescent="0.25">
      <c r="A417" s="4">
        <f t="shared" si="78"/>
        <v>405</v>
      </c>
      <c r="B417" s="1"/>
      <c r="C417" s="7"/>
      <c r="D417" s="8" t="str">
        <f t="shared" si="73"/>
        <v/>
      </c>
      <c r="E417" s="6" t="str">
        <f t="shared" si="74"/>
        <v xml:space="preserve">   ---</v>
      </c>
      <c r="F417" s="6" t="str">
        <f t="shared" si="75"/>
        <v xml:space="preserve">   ---</v>
      </c>
      <c r="G417" s="5" t="str">
        <f t="shared" si="76"/>
        <v/>
      </c>
      <c r="H417" s="6" t="str">
        <f t="shared" si="77"/>
        <v/>
      </c>
      <c r="I417" s="14" t="str">
        <f>IF(OR($B417="P",$B417="",$B417="AC",$B417="NT",$B417="Pc",$B417="CT",$B416="NT"),"   ---",(IF(AND(OR($B415="NT",$B415=""),$B418="CT",NOT($B416="Ac"),NOT($B417="NMe")),10^(VLOOKUP($B417,B!$C$5:$H$36,2,FALSE)+VLOOKUP($B416,B!$C$5:$H$36,3,FALSE)+B!$E$33+B!$D$34),(IF(AND(OR($B415="NT",$B415=""),NOT($B416="Ac")),10^(VLOOKUP($B417,B!$C$5:$H$36,2,FALSE)+VLOOKUP($B416,B!$C$5:$H$36,3,FALSE)+B!$E$33),(IF(AND($B418="CT",NOT($B417="NMe")),10^(VLOOKUP($B417,B!$C$5:$H$36,2,FALSE)+VLOOKUP($B416,B!$C$5:$H$36,3,FALSE)+B!$D$34),10^(VLOOKUP($B417,B!$C$5:$H$36,2,FALSE)+VLOOKUP($B416,B!$C$5:$H$36,3,FALSE)))))))))</f>
        <v xml:space="preserve">   ---</v>
      </c>
      <c r="J417" s="14" t="str">
        <f>IF(OR($B417="P",$B417="",$B417="AC",$B417="NT",$B417="Pc",$B417="CT",$B416="NT"),"   ---",(IF(AND(OR($B415="NT",$B415=""),$B418="CT",NOT($B416="Ac"),NOT($B417="NMe")),10^(VLOOKUP($B417,B!$C$5:$H$36,5,FALSE)+VLOOKUP($B416,B!$C$5:$H$36,6,FALSE)+B!$H$33+B!$G$34),(IF(AND(OR($B415="NT",$B415=""),NOT($B416="Ac")),10^(VLOOKUP($B417,B!$C$5:$H$36,5,FALSE)+VLOOKUP($B416,B!$C$5:$H$36,6,FALSE)+B!$H$33),(IF(AND($B418="CT",NOT($B417="NMe")),10^(VLOOKUP($B417,B!$C$5:$H$36,5,FALSE)+VLOOKUP($B416,B!$C$5:$H$36,6,FALSE)+B!$G$34),10^(VLOOKUP($B417,B!$C$5:$H$36,5,FALSE)+VLOOKUP($B416,B!$C$5:$H$36,6,FALSE)))))))))</f>
        <v xml:space="preserve">   ---</v>
      </c>
      <c r="K417" s="5" t="str">
        <f t="shared" si="79"/>
        <v/>
      </c>
      <c r="L417" s="5" t="str">
        <f t="shared" si="72"/>
        <v/>
      </c>
      <c r="M417" s="5" t="str">
        <f t="shared" si="80"/>
        <v/>
      </c>
    </row>
    <row r="418" spans="1:13" x14ac:dyDescent="0.25">
      <c r="A418" s="4">
        <f t="shared" si="78"/>
        <v>406</v>
      </c>
      <c r="B418" s="1"/>
      <c r="C418" s="7"/>
      <c r="D418" s="8" t="str">
        <f t="shared" si="73"/>
        <v/>
      </c>
      <c r="E418" s="6" t="str">
        <f t="shared" si="74"/>
        <v xml:space="preserve">   ---</v>
      </c>
      <c r="F418" s="6" t="str">
        <f t="shared" si="75"/>
        <v xml:space="preserve">   ---</v>
      </c>
      <c r="G418" s="5" t="str">
        <f t="shared" si="76"/>
        <v/>
      </c>
      <c r="H418" s="6" t="str">
        <f t="shared" si="77"/>
        <v/>
      </c>
      <c r="I418" s="14" t="str">
        <f>IF(OR($B418="P",$B418="",$B418="AC",$B418="NT",$B418="Pc",$B418="CT",$B417="NT"),"   ---",(IF(AND(OR($B416="NT",$B416=""),$B419="CT",NOT($B417="Ac"),NOT($B418="NMe")),10^(VLOOKUP($B418,B!$C$5:$H$36,2,FALSE)+VLOOKUP($B417,B!$C$5:$H$36,3,FALSE)+B!$E$33+B!$D$34),(IF(AND(OR($B416="NT",$B416=""),NOT($B417="Ac")),10^(VLOOKUP($B418,B!$C$5:$H$36,2,FALSE)+VLOOKUP($B417,B!$C$5:$H$36,3,FALSE)+B!$E$33),(IF(AND($B419="CT",NOT($B418="NMe")),10^(VLOOKUP($B418,B!$C$5:$H$36,2,FALSE)+VLOOKUP($B417,B!$C$5:$H$36,3,FALSE)+B!$D$34),10^(VLOOKUP($B418,B!$C$5:$H$36,2,FALSE)+VLOOKUP($B417,B!$C$5:$H$36,3,FALSE)))))))))</f>
        <v xml:space="preserve">   ---</v>
      </c>
      <c r="J418" s="14" t="str">
        <f>IF(OR($B418="P",$B418="",$B418="AC",$B418="NT",$B418="Pc",$B418="CT",$B417="NT"),"   ---",(IF(AND(OR($B416="NT",$B416=""),$B419="CT",NOT($B417="Ac"),NOT($B418="NMe")),10^(VLOOKUP($B418,B!$C$5:$H$36,5,FALSE)+VLOOKUP($B417,B!$C$5:$H$36,6,FALSE)+B!$H$33+B!$G$34),(IF(AND(OR($B416="NT",$B416=""),NOT($B417="Ac")),10^(VLOOKUP($B418,B!$C$5:$H$36,5,FALSE)+VLOOKUP($B417,B!$C$5:$H$36,6,FALSE)+B!$H$33),(IF(AND($B419="CT",NOT($B418="NMe")),10^(VLOOKUP($B418,B!$C$5:$H$36,5,FALSE)+VLOOKUP($B417,B!$C$5:$H$36,6,FALSE)+B!$G$34),10^(VLOOKUP($B418,B!$C$5:$H$36,5,FALSE)+VLOOKUP($B417,B!$C$5:$H$36,6,FALSE)))))))))</f>
        <v xml:space="preserve">   ---</v>
      </c>
      <c r="K418" s="5" t="str">
        <f t="shared" si="79"/>
        <v/>
      </c>
      <c r="L418" s="5" t="str">
        <f t="shared" si="72"/>
        <v/>
      </c>
      <c r="M418" s="5" t="str">
        <f t="shared" si="80"/>
        <v/>
      </c>
    </row>
    <row r="419" spans="1:13" x14ac:dyDescent="0.25">
      <c r="A419" s="4">
        <f t="shared" si="78"/>
        <v>407</v>
      </c>
      <c r="B419" s="1"/>
      <c r="C419" s="7"/>
      <c r="D419" s="8" t="str">
        <f t="shared" si="73"/>
        <v/>
      </c>
      <c r="E419" s="6" t="str">
        <f t="shared" si="74"/>
        <v xml:space="preserve">   ---</v>
      </c>
      <c r="F419" s="6" t="str">
        <f t="shared" si="75"/>
        <v xml:space="preserve">   ---</v>
      </c>
      <c r="G419" s="5" t="str">
        <f t="shared" si="76"/>
        <v/>
      </c>
      <c r="H419" s="6" t="str">
        <f t="shared" si="77"/>
        <v/>
      </c>
      <c r="I419" s="14" t="str">
        <f>IF(OR($B419="P",$B419="",$B419="AC",$B419="NT",$B419="Pc",$B419="CT",$B418="NT"),"   ---",(IF(AND(OR($B417="NT",$B417=""),$B420="CT",NOT($B418="Ac"),NOT($B419="NMe")),10^(VLOOKUP($B419,B!$C$5:$H$36,2,FALSE)+VLOOKUP($B418,B!$C$5:$H$36,3,FALSE)+B!$E$33+B!$D$34),(IF(AND(OR($B417="NT",$B417=""),NOT($B418="Ac")),10^(VLOOKUP($B419,B!$C$5:$H$36,2,FALSE)+VLOOKUP($B418,B!$C$5:$H$36,3,FALSE)+B!$E$33),(IF(AND($B420="CT",NOT($B419="NMe")),10^(VLOOKUP($B419,B!$C$5:$H$36,2,FALSE)+VLOOKUP($B418,B!$C$5:$H$36,3,FALSE)+B!$D$34),10^(VLOOKUP($B419,B!$C$5:$H$36,2,FALSE)+VLOOKUP($B418,B!$C$5:$H$36,3,FALSE)))))))))</f>
        <v xml:space="preserve">   ---</v>
      </c>
      <c r="J419" s="14" t="str">
        <f>IF(OR($B419="P",$B419="",$B419="AC",$B419="NT",$B419="Pc",$B419="CT",$B418="NT"),"   ---",(IF(AND(OR($B417="NT",$B417=""),$B420="CT",NOT($B418="Ac"),NOT($B419="NMe")),10^(VLOOKUP($B419,B!$C$5:$H$36,5,FALSE)+VLOOKUP($B418,B!$C$5:$H$36,6,FALSE)+B!$H$33+B!$G$34),(IF(AND(OR($B417="NT",$B417=""),NOT($B418="Ac")),10^(VLOOKUP($B419,B!$C$5:$H$36,5,FALSE)+VLOOKUP($B418,B!$C$5:$H$36,6,FALSE)+B!$H$33),(IF(AND($B420="CT",NOT($B419="NMe")),10^(VLOOKUP($B419,B!$C$5:$H$36,5,FALSE)+VLOOKUP($B418,B!$C$5:$H$36,6,FALSE)+B!$G$34),10^(VLOOKUP($B419,B!$C$5:$H$36,5,FALSE)+VLOOKUP($B418,B!$C$5:$H$36,6,FALSE)))))))))</f>
        <v xml:space="preserve">   ---</v>
      </c>
      <c r="K419" s="5" t="str">
        <f t="shared" si="79"/>
        <v/>
      </c>
      <c r="L419" s="5" t="str">
        <f t="shared" ref="L419:L482" si="81">IF(OR($B419="",$B419="CT"),"",$J419*$Q$14*$H$3*Q$9)</f>
        <v/>
      </c>
      <c r="M419" s="5" t="str">
        <f t="shared" si="80"/>
        <v/>
      </c>
    </row>
    <row r="420" spans="1:13" x14ac:dyDescent="0.25">
      <c r="A420" s="4">
        <f t="shared" si="78"/>
        <v>408</v>
      </c>
      <c r="B420" s="1"/>
      <c r="C420" s="7"/>
      <c r="D420" s="8" t="str">
        <f t="shared" si="73"/>
        <v/>
      </c>
      <c r="E420" s="6" t="str">
        <f t="shared" si="74"/>
        <v xml:space="preserve">   ---</v>
      </c>
      <c r="F420" s="6" t="str">
        <f t="shared" si="75"/>
        <v xml:space="preserve">   ---</v>
      </c>
      <c r="G420" s="5" t="str">
        <f t="shared" si="76"/>
        <v/>
      </c>
      <c r="H420" s="6" t="str">
        <f t="shared" si="77"/>
        <v/>
      </c>
      <c r="I420" s="14" t="str">
        <f>IF(OR($B420="P",$B420="",$B420="AC",$B420="NT",$B420="Pc",$B420="CT",$B419="NT"),"   ---",(IF(AND(OR($B418="NT",$B418=""),$B421="CT",NOT($B419="Ac"),NOT($B420="NMe")),10^(VLOOKUP($B420,B!$C$5:$H$36,2,FALSE)+VLOOKUP($B419,B!$C$5:$H$36,3,FALSE)+B!$E$33+B!$D$34),(IF(AND(OR($B418="NT",$B418=""),NOT($B419="Ac")),10^(VLOOKUP($B420,B!$C$5:$H$36,2,FALSE)+VLOOKUP($B419,B!$C$5:$H$36,3,FALSE)+B!$E$33),(IF(AND($B421="CT",NOT($B420="NMe")),10^(VLOOKUP($B420,B!$C$5:$H$36,2,FALSE)+VLOOKUP($B419,B!$C$5:$H$36,3,FALSE)+B!$D$34),10^(VLOOKUP($B420,B!$C$5:$H$36,2,FALSE)+VLOOKUP($B419,B!$C$5:$H$36,3,FALSE)))))))))</f>
        <v xml:space="preserve">   ---</v>
      </c>
      <c r="J420" s="14" t="str">
        <f>IF(OR($B420="P",$B420="",$B420="AC",$B420="NT",$B420="Pc",$B420="CT",$B419="NT"),"   ---",(IF(AND(OR($B418="NT",$B418=""),$B421="CT",NOT($B419="Ac"),NOT($B420="NMe")),10^(VLOOKUP($B420,B!$C$5:$H$36,5,FALSE)+VLOOKUP($B419,B!$C$5:$H$36,6,FALSE)+B!$H$33+B!$G$34),(IF(AND(OR($B418="NT",$B418=""),NOT($B419="Ac")),10^(VLOOKUP($B420,B!$C$5:$H$36,5,FALSE)+VLOOKUP($B419,B!$C$5:$H$36,6,FALSE)+B!$H$33),(IF(AND($B421="CT",NOT($B420="NMe")),10^(VLOOKUP($B420,B!$C$5:$H$36,5,FALSE)+VLOOKUP($B419,B!$C$5:$H$36,6,FALSE)+B!$G$34),10^(VLOOKUP($B420,B!$C$5:$H$36,5,FALSE)+VLOOKUP($B419,B!$C$5:$H$36,6,FALSE)))))))))</f>
        <v xml:space="preserve">   ---</v>
      </c>
      <c r="K420" s="5" t="str">
        <f t="shared" si="79"/>
        <v/>
      </c>
      <c r="L420" s="5" t="str">
        <f t="shared" si="81"/>
        <v/>
      </c>
      <c r="M420" s="5" t="str">
        <f t="shared" si="80"/>
        <v/>
      </c>
    </row>
    <row r="421" spans="1:13" x14ac:dyDescent="0.25">
      <c r="A421" s="4">
        <f t="shared" si="78"/>
        <v>409</v>
      </c>
      <c r="B421" s="1"/>
      <c r="C421" s="7"/>
      <c r="D421" s="8" t="str">
        <f t="shared" si="73"/>
        <v/>
      </c>
      <c r="E421" s="6" t="str">
        <f t="shared" si="74"/>
        <v xml:space="preserve">   ---</v>
      </c>
      <c r="F421" s="6" t="str">
        <f t="shared" si="75"/>
        <v xml:space="preserve">   ---</v>
      </c>
      <c r="G421" s="5" t="str">
        <f t="shared" si="76"/>
        <v/>
      </c>
      <c r="H421" s="6" t="str">
        <f t="shared" si="77"/>
        <v/>
      </c>
      <c r="I421" s="14" t="str">
        <f>IF(OR($B421="P",$B421="",$B421="AC",$B421="NT",$B421="Pc",$B421="CT",$B420="NT"),"   ---",(IF(AND(OR($B419="NT",$B419=""),$B422="CT",NOT($B420="Ac"),NOT($B421="NMe")),10^(VLOOKUP($B421,B!$C$5:$H$36,2,FALSE)+VLOOKUP($B420,B!$C$5:$H$36,3,FALSE)+B!$E$33+B!$D$34),(IF(AND(OR($B419="NT",$B419=""),NOT($B420="Ac")),10^(VLOOKUP($B421,B!$C$5:$H$36,2,FALSE)+VLOOKUP($B420,B!$C$5:$H$36,3,FALSE)+B!$E$33),(IF(AND($B422="CT",NOT($B421="NMe")),10^(VLOOKUP($B421,B!$C$5:$H$36,2,FALSE)+VLOOKUP($B420,B!$C$5:$H$36,3,FALSE)+B!$D$34),10^(VLOOKUP($B421,B!$C$5:$H$36,2,FALSE)+VLOOKUP($B420,B!$C$5:$H$36,3,FALSE)))))))))</f>
        <v xml:space="preserve">   ---</v>
      </c>
      <c r="J421" s="14" t="str">
        <f>IF(OR($B421="P",$B421="",$B421="AC",$B421="NT",$B421="Pc",$B421="CT",$B420="NT"),"   ---",(IF(AND(OR($B419="NT",$B419=""),$B422="CT",NOT($B420="Ac"),NOT($B421="NMe")),10^(VLOOKUP($B421,B!$C$5:$H$36,5,FALSE)+VLOOKUP($B420,B!$C$5:$H$36,6,FALSE)+B!$H$33+B!$G$34),(IF(AND(OR($B419="NT",$B419=""),NOT($B420="Ac")),10^(VLOOKUP($B421,B!$C$5:$H$36,5,FALSE)+VLOOKUP($B420,B!$C$5:$H$36,6,FALSE)+B!$H$33),(IF(AND($B422="CT",NOT($B421="NMe")),10^(VLOOKUP($B421,B!$C$5:$H$36,5,FALSE)+VLOOKUP($B420,B!$C$5:$H$36,6,FALSE)+B!$G$34),10^(VLOOKUP($B421,B!$C$5:$H$36,5,FALSE)+VLOOKUP($B420,B!$C$5:$H$36,6,FALSE)))))))))</f>
        <v xml:space="preserve">   ---</v>
      </c>
      <c r="K421" s="5" t="str">
        <f t="shared" si="79"/>
        <v/>
      </c>
      <c r="L421" s="5" t="str">
        <f t="shared" si="81"/>
        <v/>
      </c>
      <c r="M421" s="5" t="str">
        <f t="shared" si="80"/>
        <v/>
      </c>
    </row>
    <row r="422" spans="1:13" x14ac:dyDescent="0.25">
      <c r="A422" s="4">
        <f t="shared" si="78"/>
        <v>410</v>
      </c>
      <c r="B422" s="1"/>
      <c r="C422" s="7"/>
      <c r="D422" s="8" t="str">
        <f t="shared" si="73"/>
        <v/>
      </c>
      <c r="E422" s="6" t="str">
        <f t="shared" si="74"/>
        <v xml:space="preserve">   ---</v>
      </c>
      <c r="F422" s="6" t="str">
        <f t="shared" si="75"/>
        <v xml:space="preserve">   ---</v>
      </c>
      <c r="G422" s="5" t="str">
        <f t="shared" si="76"/>
        <v/>
      </c>
      <c r="H422" s="6" t="str">
        <f t="shared" si="77"/>
        <v/>
      </c>
      <c r="I422" s="14" t="str">
        <f>IF(OR($B422="P",$B422="",$B422="AC",$B422="NT",$B422="Pc",$B422="CT",$B421="NT"),"   ---",(IF(AND(OR($B420="NT",$B420=""),$B423="CT",NOT($B421="Ac"),NOT($B422="NMe")),10^(VLOOKUP($B422,B!$C$5:$H$36,2,FALSE)+VLOOKUP($B421,B!$C$5:$H$36,3,FALSE)+B!$E$33+B!$D$34),(IF(AND(OR($B420="NT",$B420=""),NOT($B421="Ac")),10^(VLOOKUP($B422,B!$C$5:$H$36,2,FALSE)+VLOOKUP($B421,B!$C$5:$H$36,3,FALSE)+B!$E$33),(IF(AND($B423="CT",NOT($B422="NMe")),10^(VLOOKUP($B422,B!$C$5:$H$36,2,FALSE)+VLOOKUP($B421,B!$C$5:$H$36,3,FALSE)+B!$D$34),10^(VLOOKUP($B422,B!$C$5:$H$36,2,FALSE)+VLOOKUP($B421,B!$C$5:$H$36,3,FALSE)))))))))</f>
        <v xml:space="preserve">   ---</v>
      </c>
      <c r="J422" s="14" t="str">
        <f>IF(OR($B422="P",$B422="",$B422="AC",$B422="NT",$B422="Pc",$B422="CT",$B421="NT"),"   ---",(IF(AND(OR($B420="NT",$B420=""),$B423="CT",NOT($B421="Ac"),NOT($B422="NMe")),10^(VLOOKUP($B422,B!$C$5:$H$36,5,FALSE)+VLOOKUP($B421,B!$C$5:$H$36,6,FALSE)+B!$H$33+B!$G$34),(IF(AND(OR($B420="NT",$B420=""),NOT($B421="Ac")),10^(VLOOKUP($B422,B!$C$5:$H$36,5,FALSE)+VLOOKUP($B421,B!$C$5:$H$36,6,FALSE)+B!$H$33),(IF(AND($B423="CT",NOT($B422="NMe")),10^(VLOOKUP($B422,B!$C$5:$H$36,5,FALSE)+VLOOKUP($B421,B!$C$5:$H$36,6,FALSE)+B!$G$34),10^(VLOOKUP($B422,B!$C$5:$H$36,5,FALSE)+VLOOKUP($B421,B!$C$5:$H$36,6,FALSE)))))))))</f>
        <v xml:space="preserve">   ---</v>
      </c>
      <c r="K422" s="5" t="str">
        <f t="shared" si="79"/>
        <v/>
      </c>
      <c r="L422" s="5" t="str">
        <f t="shared" si="81"/>
        <v/>
      </c>
      <c r="M422" s="5" t="str">
        <f t="shared" si="80"/>
        <v/>
      </c>
    </row>
    <row r="423" spans="1:13" x14ac:dyDescent="0.25">
      <c r="A423" s="4">
        <f t="shared" si="78"/>
        <v>411</v>
      </c>
      <c r="B423" s="1"/>
      <c r="C423" s="7"/>
      <c r="D423" s="8" t="str">
        <f t="shared" si="73"/>
        <v/>
      </c>
      <c r="E423" s="6" t="str">
        <f t="shared" si="74"/>
        <v xml:space="preserve">   ---</v>
      </c>
      <c r="F423" s="6" t="str">
        <f t="shared" si="75"/>
        <v xml:space="preserve">   ---</v>
      </c>
      <c r="G423" s="5" t="str">
        <f t="shared" si="76"/>
        <v/>
      </c>
      <c r="H423" s="6" t="str">
        <f t="shared" si="77"/>
        <v/>
      </c>
      <c r="I423" s="14" t="str">
        <f>IF(OR($B423="P",$B423="",$B423="AC",$B423="NT",$B423="Pc",$B423="CT",$B422="NT"),"   ---",(IF(AND(OR($B421="NT",$B421=""),$B424="CT",NOT($B422="Ac"),NOT($B423="NMe")),10^(VLOOKUP($B423,B!$C$5:$H$36,2,FALSE)+VLOOKUP($B422,B!$C$5:$H$36,3,FALSE)+B!$E$33+B!$D$34),(IF(AND(OR($B421="NT",$B421=""),NOT($B422="Ac")),10^(VLOOKUP($B423,B!$C$5:$H$36,2,FALSE)+VLOOKUP($B422,B!$C$5:$H$36,3,FALSE)+B!$E$33),(IF(AND($B424="CT",NOT($B423="NMe")),10^(VLOOKUP($B423,B!$C$5:$H$36,2,FALSE)+VLOOKUP($B422,B!$C$5:$H$36,3,FALSE)+B!$D$34),10^(VLOOKUP($B423,B!$C$5:$H$36,2,FALSE)+VLOOKUP($B422,B!$C$5:$H$36,3,FALSE)))))))))</f>
        <v xml:space="preserve">   ---</v>
      </c>
      <c r="J423" s="14" t="str">
        <f>IF(OR($B423="P",$B423="",$B423="AC",$B423="NT",$B423="Pc",$B423="CT",$B422="NT"),"   ---",(IF(AND(OR($B421="NT",$B421=""),$B424="CT",NOT($B422="Ac"),NOT($B423="NMe")),10^(VLOOKUP($B423,B!$C$5:$H$36,5,FALSE)+VLOOKUP($B422,B!$C$5:$H$36,6,FALSE)+B!$H$33+B!$G$34),(IF(AND(OR($B421="NT",$B421=""),NOT($B422="Ac")),10^(VLOOKUP($B423,B!$C$5:$H$36,5,FALSE)+VLOOKUP($B422,B!$C$5:$H$36,6,FALSE)+B!$H$33),(IF(AND($B424="CT",NOT($B423="NMe")),10^(VLOOKUP($B423,B!$C$5:$H$36,5,FALSE)+VLOOKUP($B422,B!$C$5:$H$36,6,FALSE)+B!$G$34),10^(VLOOKUP($B423,B!$C$5:$H$36,5,FALSE)+VLOOKUP($B422,B!$C$5:$H$36,6,FALSE)))))))))</f>
        <v xml:space="preserve">   ---</v>
      </c>
      <c r="K423" s="5" t="str">
        <f t="shared" si="79"/>
        <v/>
      </c>
      <c r="L423" s="5" t="str">
        <f t="shared" si="81"/>
        <v/>
      </c>
      <c r="M423" s="5" t="str">
        <f t="shared" si="80"/>
        <v/>
      </c>
    </row>
    <row r="424" spans="1:13" x14ac:dyDescent="0.25">
      <c r="A424" s="4">
        <f t="shared" si="78"/>
        <v>412</v>
      </c>
      <c r="B424" s="1"/>
      <c r="C424" s="7"/>
      <c r="D424" s="8" t="str">
        <f t="shared" si="73"/>
        <v/>
      </c>
      <c r="E424" s="6" t="str">
        <f t="shared" si="74"/>
        <v xml:space="preserve">   ---</v>
      </c>
      <c r="F424" s="6" t="str">
        <f t="shared" si="75"/>
        <v xml:space="preserve">   ---</v>
      </c>
      <c r="G424" s="5" t="str">
        <f t="shared" si="76"/>
        <v/>
      </c>
      <c r="H424" s="6" t="str">
        <f t="shared" si="77"/>
        <v/>
      </c>
      <c r="I424" s="14" t="str">
        <f>IF(OR($B424="P",$B424="",$B424="AC",$B424="NT",$B424="Pc",$B424="CT",$B423="NT"),"   ---",(IF(AND(OR($B422="NT",$B422=""),$B425="CT",NOT($B423="Ac"),NOT($B424="NMe")),10^(VLOOKUP($B424,B!$C$5:$H$36,2,FALSE)+VLOOKUP($B423,B!$C$5:$H$36,3,FALSE)+B!$E$33+B!$D$34),(IF(AND(OR($B422="NT",$B422=""),NOT($B423="Ac")),10^(VLOOKUP($B424,B!$C$5:$H$36,2,FALSE)+VLOOKUP($B423,B!$C$5:$H$36,3,FALSE)+B!$E$33),(IF(AND($B425="CT",NOT($B424="NMe")),10^(VLOOKUP($B424,B!$C$5:$H$36,2,FALSE)+VLOOKUP($B423,B!$C$5:$H$36,3,FALSE)+B!$D$34),10^(VLOOKUP($B424,B!$C$5:$H$36,2,FALSE)+VLOOKUP($B423,B!$C$5:$H$36,3,FALSE)))))))))</f>
        <v xml:space="preserve">   ---</v>
      </c>
      <c r="J424" s="14" t="str">
        <f>IF(OR($B424="P",$B424="",$B424="AC",$B424="NT",$B424="Pc",$B424="CT",$B423="NT"),"   ---",(IF(AND(OR($B422="NT",$B422=""),$B425="CT",NOT($B423="Ac"),NOT($B424="NMe")),10^(VLOOKUP($B424,B!$C$5:$H$36,5,FALSE)+VLOOKUP($B423,B!$C$5:$H$36,6,FALSE)+B!$H$33+B!$G$34),(IF(AND(OR($B422="NT",$B422=""),NOT($B423="Ac")),10^(VLOOKUP($B424,B!$C$5:$H$36,5,FALSE)+VLOOKUP($B423,B!$C$5:$H$36,6,FALSE)+B!$H$33),(IF(AND($B425="CT",NOT($B424="NMe")),10^(VLOOKUP($B424,B!$C$5:$H$36,5,FALSE)+VLOOKUP($B423,B!$C$5:$H$36,6,FALSE)+B!$G$34),10^(VLOOKUP($B424,B!$C$5:$H$36,5,FALSE)+VLOOKUP($B423,B!$C$5:$H$36,6,FALSE)))))))))</f>
        <v xml:space="preserve">   ---</v>
      </c>
      <c r="K424" s="5" t="str">
        <f t="shared" si="79"/>
        <v/>
      </c>
      <c r="L424" s="5" t="str">
        <f t="shared" si="81"/>
        <v/>
      </c>
      <c r="M424" s="5" t="str">
        <f t="shared" si="80"/>
        <v/>
      </c>
    </row>
    <row r="425" spans="1:13" x14ac:dyDescent="0.25">
      <c r="A425" s="4">
        <f t="shared" si="78"/>
        <v>413</v>
      </c>
      <c r="B425" s="1"/>
      <c r="C425" s="7"/>
      <c r="D425" s="8" t="str">
        <f t="shared" si="73"/>
        <v/>
      </c>
      <c r="E425" s="6" t="str">
        <f t="shared" si="74"/>
        <v xml:space="preserve">   ---</v>
      </c>
      <c r="F425" s="6" t="str">
        <f t="shared" si="75"/>
        <v xml:space="preserve">   ---</v>
      </c>
      <c r="G425" s="5" t="str">
        <f t="shared" si="76"/>
        <v/>
      </c>
      <c r="H425" s="6" t="str">
        <f t="shared" si="77"/>
        <v/>
      </c>
      <c r="I425" s="14" t="str">
        <f>IF(OR($B425="P",$B425="",$B425="AC",$B425="NT",$B425="Pc",$B425="CT",$B424="NT"),"   ---",(IF(AND(OR($B423="NT",$B423=""),$B426="CT",NOT($B424="Ac"),NOT($B425="NMe")),10^(VLOOKUP($B425,B!$C$5:$H$36,2,FALSE)+VLOOKUP($B424,B!$C$5:$H$36,3,FALSE)+B!$E$33+B!$D$34),(IF(AND(OR($B423="NT",$B423=""),NOT($B424="Ac")),10^(VLOOKUP($B425,B!$C$5:$H$36,2,FALSE)+VLOOKUP($B424,B!$C$5:$H$36,3,FALSE)+B!$E$33),(IF(AND($B426="CT",NOT($B425="NMe")),10^(VLOOKUP($B425,B!$C$5:$H$36,2,FALSE)+VLOOKUP($B424,B!$C$5:$H$36,3,FALSE)+B!$D$34),10^(VLOOKUP($B425,B!$C$5:$H$36,2,FALSE)+VLOOKUP($B424,B!$C$5:$H$36,3,FALSE)))))))))</f>
        <v xml:space="preserve">   ---</v>
      </c>
      <c r="J425" s="14" t="str">
        <f>IF(OR($B425="P",$B425="",$B425="AC",$B425="NT",$B425="Pc",$B425="CT",$B424="NT"),"   ---",(IF(AND(OR($B423="NT",$B423=""),$B426="CT",NOT($B424="Ac"),NOT($B425="NMe")),10^(VLOOKUP($B425,B!$C$5:$H$36,5,FALSE)+VLOOKUP($B424,B!$C$5:$H$36,6,FALSE)+B!$H$33+B!$G$34),(IF(AND(OR($B423="NT",$B423=""),NOT($B424="Ac")),10^(VLOOKUP($B425,B!$C$5:$H$36,5,FALSE)+VLOOKUP($B424,B!$C$5:$H$36,6,FALSE)+B!$H$33),(IF(AND($B426="CT",NOT($B425="NMe")),10^(VLOOKUP($B425,B!$C$5:$H$36,5,FALSE)+VLOOKUP($B424,B!$C$5:$H$36,6,FALSE)+B!$G$34),10^(VLOOKUP($B425,B!$C$5:$H$36,5,FALSE)+VLOOKUP($B424,B!$C$5:$H$36,6,FALSE)))))))))</f>
        <v xml:space="preserve">   ---</v>
      </c>
      <c r="K425" s="5" t="str">
        <f t="shared" si="79"/>
        <v/>
      </c>
      <c r="L425" s="5" t="str">
        <f t="shared" si="81"/>
        <v/>
      </c>
      <c r="M425" s="5" t="str">
        <f t="shared" si="80"/>
        <v/>
      </c>
    </row>
    <row r="426" spans="1:13" x14ac:dyDescent="0.25">
      <c r="A426" s="4">
        <f t="shared" si="78"/>
        <v>414</v>
      </c>
      <c r="B426" s="1"/>
      <c r="C426" s="7"/>
      <c r="D426" s="8" t="str">
        <f t="shared" si="73"/>
        <v/>
      </c>
      <c r="E426" s="6" t="str">
        <f t="shared" si="74"/>
        <v xml:space="preserve">   ---</v>
      </c>
      <c r="F426" s="6" t="str">
        <f t="shared" si="75"/>
        <v xml:space="preserve">   ---</v>
      </c>
      <c r="G426" s="5" t="str">
        <f t="shared" si="76"/>
        <v/>
      </c>
      <c r="H426" s="6" t="str">
        <f t="shared" si="77"/>
        <v/>
      </c>
      <c r="I426" s="14" t="str">
        <f>IF(OR($B426="P",$B426="",$B426="AC",$B426="NT",$B426="Pc",$B426="CT",$B425="NT"),"   ---",(IF(AND(OR($B424="NT",$B424=""),$B427="CT",NOT($B425="Ac"),NOT($B426="NMe")),10^(VLOOKUP($B426,B!$C$5:$H$36,2,FALSE)+VLOOKUP($B425,B!$C$5:$H$36,3,FALSE)+B!$E$33+B!$D$34),(IF(AND(OR($B424="NT",$B424=""),NOT($B425="Ac")),10^(VLOOKUP($B426,B!$C$5:$H$36,2,FALSE)+VLOOKUP($B425,B!$C$5:$H$36,3,FALSE)+B!$E$33),(IF(AND($B427="CT",NOT($B426="NMe")),10^(VLOOKUP($B426,B!$C$5:$H$36,2,FALSE)+VLOOKUP($B425,B!$C$5:$H$36,3,FALSE)+B!$D$34),10^(VLOOKUP($B426,B!$C$5:$H$36,2,FALSE)+VLOOKUP($B425,B!$C$5:$H$36,3,FALSE)))))))))</f>
        <v xml:space="preserve">   ---</v>
      </c>
      <c r="J426" s="14" t="str">
        <f>IF(OR($B426="P",$B426="",$B426="AC",$B426="NT",$B426="Pc",$B426="CT",$B425="NT"),"   ---",(IF(AND(OR($B424="NT",$B424=""),$B427="CT",NOT($B425="Ac"),NOT($B426="NMe")),10^(VLOOKUP($B426,B!$C$5:$H$36,5,FALSE)+VLOOKUP($B425,B!$C$5:$H$36,6,FALSE)+B!$H$33+B!$G$34),(IF(AND(OR($B424="NT",$B424=""),NOT($B425="Ac")),10^(VLOOKUP($B426,B!$C$5:$H$36,5,FALSE)+VLOOKUP($B425,B!$C$5:$H$36,6,FALSE)+B!$H$33),(IF(AND($B427="CT",NOT($B426="NMe")),10^(VLOOKUP($B426,B!$C$5:$H$36,5,FALSE)+VLOOKUP($B425,B!$C$5:$H$36,6,FALSE)+B!$G$34),10^(VLOOKUP($B426,B!$C$5:$H$36,5,FALSE)+VLOOKUP($B425,B!$C$5:$H$36,6,FALSE)))))))))</f>
        <v xml:space="preserve">   ---</v>
      </c>
      <c r="K426" s="5" t="str">
        <f t="shared" si="79"/>
        <v/>
      </c>
      <c r="L426" s="5" t="str">
        <f t="shared" si="81"/>
        <v/>
      </c>
      <c r="M426" s="5" t="str">
        <f t="shared" si="80"/>
        <v/>
      </c>
    </row>
    <row r="427" spans="1:13" x14ac:dyDescent="0.25">
      <c r="A427" s="4">
        <f t="shared" si="78"/>
        <v>415</v>
      </c>
      <c r="B427" s="1"/>
      <c r="C427" s="7"/>
      <c r="D427" s="8" t="str">
        <f t="shared" si="73"/>
        <v/>
      </c>
      <c r="E427" s="6" t="str">
        <f t="shared" si="74"/>
        <v xml:space="preserve">   ---</v>
      </c>
      <c r="F427" s="6" t="str">
        <f t="shared" si="75"/>
        <v xml:space="preserve">   ---</v>
      </c>
      <c r="G427" s="5" t="str">
        <f t="shared" si="76"/>
        <v/>
      </c>
      <c r="H427" s="6" t="str">
        <f t="shared" si="77"/>
        <v/>
      </c>
      <c r="I427" s="14" t="str">
        <f>IF(OR($B427="P",$B427="",$B427="AC",$B427="NT",$B427="Pc",$B427="CT",$B426="NT"),"   ---",(IF(AND(OR($B425="NT",$B425=""),$B428="CT",NOT($B426="Ac"),NOT($B427="NMe")),10^(VLOOKUP($B427,B!$C$5:$H$36,2,FALSE)+VLOOKUP($B426,B!$C$5:$H$36,3,FALSE)+B!$E$33+B!$D$34),(IF(AND(OR($B425="NT",$B425=""),NOT($B426="Ac")),10^(VLOOKUP($B427,B!$C$5:$H$36,2,FALSE)+VLOOKUP($B426,B!$C$5:$H$36,3,FALSE)+B!$E$33),(IF(AND($B428="CT",NOT($B427="NMe")),10^(VLOOKUP($B427,B!$C$5:$H$36,2,FALSE)+VLOOKUP($B426,B!$C$5:$H$36,3,FALSE)+B!$D$34),10^(VLOOKUP($B427,B!$C$5:$H$36,2,FALSE)+VLOOKUP($B426,B!$C$5:$H$36,3,FALSE)))))))))</f>
        <v xml:space="preserve">   ---</v>
      </c>
      <c r="J427" s="14" t="str">
        <f>IF(OR($B427="P",$B427="",$B427="AC",$B427="NT",$B427="Pc",$B427="CT",$B426="NT"),"   ---",(IF(AND(OR($B425="NT",$B425=""),$B428="CT",NOT($B426="Ac"),NOT($B427="NMe")),10^(VLOOKUP($B427,B!$C$5:$H$36,5,FALSE)+VLOOKUP($B426,B!$C$5:$H$36,6,FALSE)+B!$H$33+B!$G$34),(IF(AND(OR($B425="NT",$B425=""),NOT($B426="Ac")),10^(VLOOKUP($B427,B!$C$5:$H$36,5,FALSE)+VLOOKUP($B426,B!$C$5:$H$36,6,FALSE)+B!$H$33),(IF(AND($B428="CT",NOT($B427="NMe")),10^(VLOOKUP($B427,B!$C$5:$H$36,5,FALSE)+VLOOKUP($B426,B!$C$5:$H$36,6,FALSE)+B!$G$34),10^(VLOOKUP($B427,B!$C$5:$H$36,5,FALSE)+VLOOKUP($B426,B!$C$5:$H$36,6,FALSE)))))))))</f>
        <v xml:space="preserve">   ---</v>
      </c>
      <c r="K427" s="5" t="str">
        <f t="shared" si="79"/>
        <v/>
      </c>
      <c r="L427" s="5" t="str">
        <f t="shared" si="81"/>
        <v/>
      </c>
      <c r="M427" s="5" t="str">
        <f t="shared" si="80"/>
        <v/>
      </c>
    </row>
    <row r="428" spans="1:13" x14ac:dyDescent="0.25">
      <c r="A428" s="4">
        <f t="shared" si="78"/>
        <v>416</v>
      </c>
      <c r="B428" s="1"/>
      <c r="C428" s="7"/>
      <c r="D428" s="8" t="str">
        <f t="shared" si="73"/>
        <v/>
      </c>
      <c r="E428" s="6" t="str">
        <f t="shared" si="74"/>
        <v xml:space="preserve">   ---</v>
      </c>
      <c r="F428" s="6" t="str">
        <f t="shared" si="75"/>
        <v xml:space="preserve">   ---</v>
      </c>
      <c r="G428" s="5" t="str">
        <f t="shared" si="76"/>
        <v/>
      </c>
      <c r="H428" s="6" t="str">
        <f t="shared" si="77"/>
        <v/>
      </c>
      <c r="I428" s="14" t="str">
        <f>IF(OR($B428="P",$B428="",$B428="AC",$B428="NT",$B428="Pc",$B428="CT",$B427="NT"),"   ---",(IF(AND(OR($B426="NT",$B426=""),$B429="CT",NOT($B427="Ac"),NOT($B428="NMe")),10^(VLOOKUP($B428,B!$C$5:$H$36,2,FALSE)+VLOOKUP($B427,B!$C$5:$H$36,3,FALSE)+B!$E$33+B!$D$34),(IF(AND(OR($B426="NT",$B426=""),NOT($B427="Ac")),10^(VLOOKUP($B428,B!$C$5:$H$36,2,FALSE)+VLOOKUP($B427,B!$C$5:$H$36,3,FALSE)+B!$E$33),(IF(AND($B429="CT",NOT($B428="NMe")),10^(VLOOKUP($B428,B!$C$5:$H$36,2,FALSE)+VLOOKUP($B427,B!$C$5:$H$36,3,FALSE)+B!$D$34),10^(VLOOKUP($B428,B!$C$5:$H$36,2,FALSE)+VLOOKUP($B427,B!$C$5:$H$36,3,FALSE)))))))))</f>
        <v xml:space="preserve">   ---</v>
      </c>
      <c r="J428" s="14" t="str">
        <f>IF(OR($B428="P",$B428="",$B428="AC",$B428="NT",$B428="Pc",$B428="CT",$B427="NT"),"   ---",(IF(AND(OR($B426="NT",$B426=""),$B429="CT",NOT($B427="Ac"),NOT($B428="NMe")),10^(VLOOKUP($B428,B!$C$5:$H$36,5,FALSE)+VLOOKUP($B427,B!$C$5:$H$36,6,FALSE)+B!$H$33+B!$G$34),(IF(AND(OR($B426="NT",$B426=""),NOT($B427="Ac")),10^(VLOOKUP($B428,B!$C$5:$H$36,5,FALSE)+VLOOKUP($B427,B!$C$5:$H$36,6,FALSE)+B!$H$33),(IF(AND($B429="CT",NOT($B428="NMe")),10^(VLOOKUP($B428,B!$C$5:$H$36,5,FALSE)+VLOOKUP($B427,B!$C$5:$H$36,6,FALSE)+B!$G$34),10^(VLOOKUP($B428,B!$C$5:$H$36,5,FALSE)+VLOOKUP($B427,B!$C$5:$H$36,6,FALSE)))))))))</f>
        <v xml:space="preserve">   ---</v>
      </c>
      <c r="K428" s="5" t="str">
        <f t="shared" si="79"/>
        <v/>
      </c>
      <c r="L428" s="5" t="str">
        <f t="shared" si="81"/>
        <v/>
      </c>
      <c r="M428" s="5" t="str">
        <f t="shared" si="80"/>
        <v/>
      </c>
    </row>
    <row r="429" spans="1:13" x14ac:dyDescent="0.25">
      <c r="A429" s="4">
        <f t="shared" si="78"/>
        <v>417</v>
      </c>
      <c r="B429" s="1"/>
      <c r="C429" s="7"/>
      <c r="D429" s="8" t="str">
        <f t="shared" si="73"/>
        <v/>
      </c>
      <c r="E429" s="6" t="str">
        <f t="shared" si="74"/>
        <v xml:space="preserve">   ---</v>
      </c>
      <c r="F429" s="6" t="str">
        <f t="shared" si="75"/>
        <v xml:space="preserve">   ---</v>
      </c>
      <c r="G429" s="5" t="str">
        <f t="shared" si="76"/>
        <v/>
      </c>
      <c r="H429" s="6" t="str">
        <f t="shared" si="77"/>
        <v/>
      </c>
      <c r="I429" s="14" t="str">
        <f>IF(OR($B429="P",$B429="",$B429="AC",$B429="NT",$B429="Pc",$B429="CT",$B428="NT"),"   ---",(IF(AND(OR($B427="NT",$B427=""),$B430="CT",NOT($B428="Ac"),NOT($B429="NMe")),10^(VLOOKUP($B429,B!$C$5:$H$36,2,FALSE)+VLOOKUP($B428,B!$C$5:$H$36,3,FALSE)+B!$E$33+B!$D$34),(IF(AND(OR($B427="NT",$B427=""),NOT($B428="Ac")),10^(VLOOKUP($B429,B!$C$5:$H$36,2,FALSE)+VLOOKUP($B428,B!$C$5:$H$36,3,FALSE)+B!$E$33),(IF(AND($B430="CT",NOT($B429="NMe")),10^(VLOOKUP($B429,B!$C$5:$H$36,2,FALSE)+VLOOKUP($B428,B!$C$5:$H$36,3,FALSE)+B!$D$34),10^(VLOOKUP($B429,B!$C$5:$H$36,2,FALSE)+VLOOKUP($B428,B!$C$5:$H$36,3,FALSE)))))))))</f>
        <v xml:space="preserve">   ---</v>
      </c>
      <c r="J429" s="14" t="str">
        <f>IF(OR($B429="P",$B429="",$B429="AC",$B429="NT",$B429="Pc",$B429="CT",$B428="NT"),"   ---",(IF(AND(OR($B427="NT",$B427=""),$B430="CT",NOT($B428="Ac"),NOT($B429="NMe")),10^(VLOOKUP($B429,B!$C$5:$H$36,5,FALSE)+VLOOKUP($B428,B!$C$5:$H$36,6,FALSE)+B!$H$33+B!$G$34),(IF(AND(OR($B427="NT",$B427=""),NOT($B428="Ac")),10^(VLOOKUP($B429,B!$C$5:$H$36,5,FALSE)+VLOOKUP($B428,B!$C$5:$H$36,6,FALSE)+B!$H$33),(IF(AND($B430="CT",NOT($B429="NMe")),10^(VLOOKUP($B429,B!$C$5:$H$36,5,FALSE)+VLOOKUP($B428,B!$C$5:$H$36,6,FALSE)+B!$G$34),10^(VLOOKUP($B429,B!$C$5:$H$36,5,FALSE)+VLOOKUP($B428,B!$C$5:$H$36,6,FALSE)))))))))</f>
        <v xml:space="preserve">   ---</v>
      </c>
      <c r="K429" s="5" t="str">
        <f t="shared" si="79"/>
        <v/>
      </c>
      <c r="L429" s="5" t="str">
        <f t="shared" si="81"/>
        <v/>
      </c>
      <c r="M429" s="5" t="str">
        <f t="shared" si="80"/>
        <v/>
      </c>
    </row>
    <row r="430" spans="1:13" x14ac:dyDescent="0.25">
      <c r="A430" s="4">
        <f t="shared" si="78"/>
        <v>418</v>
      </c>
      <c r="B430" s="1"/>
      <c r="C430" s="7"/>
      <c r="D430" s="8" t="str">
        <f t="shared" si="73"/>
        <v/>
      </c>
      <c r="E430" s="6" t="str">
        <f t="shared" si="74"/>
        <v xml:space="preserve">   ---</v>
      </c>
      <c r="F430" s="6" t="str">
        <f t="shared" si="75"/>
        <v xml:space="preserve">   ---</v>
      </c>
      <c r="G430" s="5" t="str">
        <f t="shared" si="76"/>
        <v/>
      </c>
      <c r="H430" s="6" t="str">
        <f t="shared" si="77"/>
        <v/>
      </c>
      <c r="I430" s="14" t="str">
        <f>IF(OR($B430="P",$B430="",$B430="AC",$B430="NT",$B430="Pc",$B430="CT",$B429="NT"),"   ---",(IF(AND(OR($B428="NT",$B428=""),$B431="CT",NOT($B429="Ac"),NOT($B430="NMe")),10^(VLOOKUP($B430,B!$C$5:$H$36,2,FALSE)+VLOOKUP($B429,B!$C$5:$H$36,3,FALSE)+B!$E$33+B!$D$34),(IF(AND(OR($B428="NT",$B428=""),NOT($B429="Ac")),10^(VLOOKUP($B430,B!$C$5:$H$36,2,FALSE)+VLOOKUP($B429,B!$C$5:$H$36,3,FALSE)+B!$E$33),(IF(AND($B431="CT",NOT($B430="NMe")),10^(VLOOKUP($B430,B!$C$5:$H$36,2,FALSE)+VLOOKUP($B429,B!$C$5:$H$36,3,FALSE)+B!$D$34),10^(VLOOKUP($B430,B!$C$5:$H$36,2,FALSE)+VLOOKUP($B429,B!$C$5:$H$36,3,FALSE)))))))))</f>
        <v xml:space="preserve">   ---</v>
      </c>
      <c r="J430" s="14" t="str">
        <f>IF(OR($B430="P",$B430="",$B430="AC",$B430="NT",$B430="Pc",$B430="CT",$B429="NT"),"   ---",(IF(AND(OR($B428="NT",$B428=""),$B431="CT",NOT($B429="Ac"),NOT($B430="NMe")),10^(VLOOKUP($B430,B!$C$5:$H$36,5,FALSE)+VLOOKUP($B429,B!$C$5:$H$36,6,FALSE)+B!$H$33+B!$G$34),(IF(AND(OR($B428="NT",$B428=""),NOT($B429="Ac")),10^(VLOOKUP($B430,B!$C$5:$H$36,5,FALSE)+VLOOKUP($B429,B!$C$5:$H$36,6,FALSE)+B!$H$33),(IF(AND($B431="CT",NOT($B430="NMe")),10^(VLOOKUP($B430,B!$C$5:$H$36,5,FALSE)+VLOOKUP($B429,B!$C$5:$H$36,6,FALSE)+B!$G$34),10^(VLOOKUP($B430,B!$C$5:$H$36,5,FALSE)+VLOOKUP($B429,B!$C$5:$H$36,6,FALSE)))))))))</f>
        <v xml:space="preserve">   ---</v>
      </c>
      <c r="K430" s="5" t="str">
        <f t="shared" si="79"/>
        <v/>
      </c>
      <c r="L430" s="5" t="str">
        <f t="shared" si="81"/>
        <v/>
      </c>
      <c r="M430" s="5" t="str">
        <f t="shared" si="80"/>
        <v/>
      </c>
    </row>
    <row r="431" spans="1:13" x14ac:dyDescent="0.25">
      <c r="A431" s="4">
        <f t="shared" si="78"/>
        <v>419</v>
      </c>
      <c r="B431" s="1"/>
      <c r="C431" s="7"/>
      <c r="D431" s="8" t="str">
        <f t="shared" si="73"/>
        <v/>
      </c>
      <c r="E431" s="6" t="str">
        <f t="shared" si="74"/>
        <v xml:space="preserve">   ---</v>
      </c>
      <c r="F431" s="6" t="str">
        <f t="shared" si="75"/>
        <v xml:space="preserve">   ---</v>
      </c>
      <c r="G431" s="5" t="str">
        <f t="shared" si="76"/>
        <v/>
      </c>
      <c r="H431" s="6" t="str">
        <f t="shared" si="77"/>
        <v/>
      </c>
      <c r="I431" s="14" t="str">
        <f>IF(OR($B431="P",$B431="",$B431="AC",$B431="NT",$B431="Pc",$B431="CT",$B430="NT"),"   ---",(IF(AND(OR($B429="NT",$B429=""),$B432="CT",NOT($B430="Ac"),NOT($B431="NMe")),10^(VLOOKUP($B431,B!$C$5:$H$36,2,FALSE)+VLOOKUP($B430,B!$C$5:$H$36,3,FALSE)+B!$E$33+B!$D$34),(IF(AND(OR($B429="NT",$B429=""),NOT($B430="Ac")),10^(VLOOKUP($B431,B!$C$5:$H$36,2,FALSE)+VLOOKUP($B430,B!$C$5:$H$36,3,FALSE)+B!$E$33),(IF(AND($B432="CT",NOT($B431="NMe")),10^(VLOOKUP($B431,B!$C$5:$H$36,2,FALSE)+VLOOKUP($B430,B!$C$5:$H$36,3,FALSE)+B!$D$34),10^(VLOOKUP($B431,B!$C$5:$H$36,2,FALSE)+VLOOKUP($B430,B!$C$5:$H$36,3,FALSE)))))))))</f>
        <v xml:space="preserve">   ---</v>
      </c>
      <c r="J431" s="14" t="str">
        <f>IF(OR($B431="P",$B431="",$B431="AC",$B431="NT",$B431="Pc",$B431="CT",$B430="NT"),"   ---",(IF(AND(OR($B429="NT",$B429=""),$B432="CT",NOT($B430="Ac"),NOT($B431="NMe")),10^(VLOOKUP($B431,B!$C$5:$H$36,5,FALSE)+VLOOKUP($B430,B!$C$5:$H$36,6,FALSE)+B!$H$33+B!$G$34),(IF(AND(OR($B429="NT",$B429=""),NOT($B430="Ac")),10^(VLOOKUP($B431,B!$C$5:$H$36,5,FALSE)+VLOOKUP($B430,B!$C$5:$H$36,6,FALSE)+B!$H$33),(IF(AND($B432="CT",NOT($B431="NMe")),10^(VLOOKUP($B431,B!$C$5:$H$36,5,FALSE)+VLOOKUP($B430,B!$C$5:$H$36,6,FALSE)+B!$G$34),10^(VLOOKUP($B431,B!$C$5:$H$36,5,FALSE)+VLOOKUP($B430,B!$C$5:$H$36,6,FALSE)))))))))</f>
        <v xml:space="preserve">   ---</v>
      </c>
      <c r="K431" s="5" t="str">
        <f t="shared" si="79"/>
        <v/>
      </c>
      <c r="L431" s="5" t="str">
        <f t="shared" si="81"/>
        <v/>
      </c>
      <c r="M431" s="5" t="str">
        <f t="shared" si="80"/>
        <v/>
      </c>
    </row>
    <row r="432" spans="1:13" x14ac:dyDescent="0.25">
      <c r="A432" s="4">
        <f t="shared" si="78"/>
        <v>420</v>
      </c>
      <c r="B432" s="1"/>
      <c r="C432" s="7"/>
      <c r="D432" s="8" t="str">
        <f t="shared" si="73"/>
        <v/>
      </c>
      <c r="E432" s="6" t="str">
        <f t="shared" si="74"/>
        <v xml:space="preserve">   ---</v>
      </c>
      <c r="F432" s="6" t="str">
        <f t="shared" si="75"/>
        <v xml:space="preserve">   ---</v>
      </c>
      <c r="G432" s="5" t="str">
        <f t="shared" si="76"/>
        <v/>
      </c>
      <c r="H432" s="6" t="str">
        <f t="shared" si="77"/>
        <v/>
      </c>
      <c r="I432" s="14" t="str">
        <f>IF(OR($B432="P",$B432="",$B432="AC",$B432="NT",$B432="Pc",$B432="CT",$B431="NT"),"   ---",(IF(AND(OR($B430="NT",$B430=""),$B433="CT",NOT($B431="Ac"),NOT($B432="NMe")),10^(VLOOKUP($B432,B!$C$5:$H$36,2,FALSE)+VLOOKUP($B431,B!$C$5:$H$36,3,FALSE)+B!$E$33+B!$D$34),(IF(AND(OR($B430="NT",$B430=""),NOT($B431="Ac")),10^(VLOOKUP($B432,B!$C$5:$H$36,2,FALSE)+VLOOKUP($B431,B!$C$5:$H$36,3,FALSE)+B!$E$33),(IF(AND($B433="CT",NOT($B432="NMe")),10^(VLOOKUP($B432,B!$C$5:$H$36,2,FALSE)+VLOOKUP($B431,B!$C$5:$H$36,3,FALSE)+B!$D$34),10^(VLOOKUP($B432,B!$C$5:$H$36,2,FALSE)+VLOOKUP($B431,B!$C$5:$H$36,3,FALSE)))))))))</f>
        <v xml:space="preserve">   ---</v>
      </c>
      <c r="J432" s="14" t="str">
        <f>IF(OR($B432="P",$B432="",$B432="AC",$B432="NT",$B432="Pc",$B432="CT",$B431="NT"),"   ---",(IF(AND(OR($B430="NT",$B430=""),$B433="CT",NOT($B431="Ac"),NOT($B432="NMe")),10^(VLOOKUP($B432,B!$C$5:$H$36,5,FALSE)+VLOOKUP($B431,B!$C$5:$H$36,6,FALSE)+B!$H$33+B!$G$34),(IF(AND(OR($B430="NT",$B430=""),NOT($B431="Ac")),10^(VLOOKUP($B432,B!$C$5:$H$36,5,FALSE)+VLOOKUP($B431,B!$C$5:$H$36,6,FALSE)+B!$H$33),(IF(AND($B433="CT",NOT($B432="NMe")),10^(VLOOKUP($B432,B!$C$5:$H$36,5,FALSE)+VLOOKUP($B431,B!$C$5:$H$36,6,FALSE)+B!$G$34),10^(VLOOKUP($B432,B!$C$5:$H$36,5,FALSE)+VLOOKUP($B431,B!$C$5:$H$36,6,FALSE)))))))))</f>
        <v xml:space="preserve">   ---</v>
      </c>
      <c r="K432" s="5" t="str">
        <f t="shared" si="79"/>
        <v/>
      </c>
      <c r="L432" s="5" t="str">
        <f t="shared" si="81"/>
        <v/>
      </c>
      <c r="M432" s="5" t="str">
        <f t="shared" si="80"/>
        <v/>
      </c>
    </row>
    <row r="433" spans="1:13" x14ac:dyDescent="0.25">
      <c r="A433" s="4">
        <f t="shared" si="78"/>
        <v>421</v>
      </c>
      <c r="B433" s="1"/>
      <c r="C433" s="7"/>
      <c r="D433" s="8" t="str">
        <f t="shared" si="73"/>
        <v/>
      </c>
      <c r="E433" s="6" t="str">
        <f t="shared" si="74"/>
        <v xml:space="preserve">   ---</v>
      </c>
      <c r="F433" s="6" t="str">
        <f t="shared" si="75"/>
        <v xml:space="preserve">   ---</v>
      </c>
      <c r="G433" s="5" t="str">
        <f t="shared" si="76"/>
        <v/>
      </c>
      <c r="H433" s="6" t="str">
        <f t="shared" si="77"/>
        <v/>
      </c>
      <c r="I433" s="14" t="str">
        <f>IF(OR($B433="P",$B433="",$B433="AC",$B433="NT",$B433="Pc",$B433="CT",$B432="NT"),"   ---",(IF(AND(OR($B431="NT",$B431=""),$B434="CT",NOT($B432="Ac"),NOT($B433="NMe")),10^(VLOOKUP($B433,B!$C$5:$H$36,2,FALSE)+VLOOKUP($B432,B!$C$5:$H$36,3,FALSE)+B!$E$33+B!$D$34),(IF(AND(OR($B431="NT",$B431=""),NOT($B432="Ac")),10^(VLOOKUP($B433,B!$C$5:$H$36,2,FALSE)+VLOOKUP($B432,B!$C$5:$H$36,3,FALSE)+B!$E$33),(IF(AND($B434="CT",NOT($B433="NMe")),10^(VLOOKUP($B433,B!$C$5:$H$36,2,FALSE)+VLOOKUP($B432,B!$C$5:$H$36,3,FALSE)+B!$D$34),10^(VLOOKUP($B433,B!$C$5:$H$36,2,FALSE)+VLOOKUP($B432,B!$C$5:$H$36,3,FALSE)))))))))</f>
        <v xml:space="preserve">   ---</v>
      </c>
      <c r="J433" s="14" t="str">
        <f>IF(OR($B433="P",$B433="",$B433="AC",$B433="NT",$B433="Pc",$B433="CT",$B432="NT"),"   ---",(IF(AND(OR($B431="NT",$B431=""),$B434="CT",NOT($B432="Ac"),NOT($B433="NMe")),10^(VLOOKUP($B433,B!$C$5:$H$36,5,FALSE)+VLOOKUP($B432,B!$C$5:$H$36,6,FALSE)+B!$H$33+B!$G$34),(IF(AND(OR($B431="NT",$B431=""),NOT($B432="Ac")),10^(VLOOKUP($B433,B!$C$5:$H$36,5,FALSE)+VLOOKUP($B432,B!$C$5:$H$36,6,FALSE)+B!$H$33),(IF(AND($B434="CT",NOT($B433="NMe")),10^(VLOOKUP($B433,B!$C$5:$H$36,5,FALSE)+VLOOKUP($B432,B!$C$5:$H$36,6,FALSE)+B!$G$34),10^(VLOOKUP($B433,B!$C$5:$H$36,5,FALSE)+VLOOKUP($B432,B!$C$5:$H$36,6,FALSE)))))))))</f>
        <v xml:space="preserve">   ---</v>
      </c>
      <c r="K433" s="5" t="str">
        <f t="shared" si="79"/>
        <v/>
      </c>
      <c r="L433" s="5" t="str">
        <f t="shared" si="81"/>
        <v/>
      </c>
      <c r="M433" s="5" t="str">
        <f t="shared" si="80"/>
        <v/>
      </c>
    </row>
    <row r="434" spans="1:13" x14ac:dyDescent="0.25">
      <c r="A434" s="4">
        <f t="shared" si="78"/>
        <v>422</v>
      </c>
      <c r="B434" s="1"/>
      <c r="C434" s="7"/>
      <c r="D434" s="8" t="str">
        <f t="shared" si="73"/>
        <v/>
      </c>
      <c r="E434" s="6" t="str">
        <f t="shared" si="74"/>
        <v xml:space="preserve">   ---</v>
      </c>
      <c r="F434" s="6" t="str">
        <f t="shared" si="75"/>
        <v xml:space="preserve">   ---</v>
      </c>
      <c r="G434" s="5" t="str">
        <f t="shared" si="76"/>
        <v/>
      </c>
      <c r="H434" s="6" t="str">
        <f t="shared" si="77"/>
        <v/>
      </c>
      <c r="I434" s="14" t="str">
        <f>IF(OR($B434="P",$B434="",$B434="AC",$B434="NT",$B434="Pc",$B434="CT",$B433="NT"),"   ---",(IF(AND(OR($B432="NT",$B432=""),$B435="CT",NOT($B433="Ac"),NOT($B434="NMe")),10^(VLOOKUP($B434,B!$C$5:$H$36,2,FALSE)+VLOOKUP($B433,B!$C$5:$H$36,3,FALSE)+B!$E$33+B!$D$34),(IF(AND(OR($B432="NT",$B432=""),NOT($B433="Ac")),10^(VLOOKUP($B434,B!$C$5:$H$36,2,FALSE)+VLOOKUP($B433,B!$C$5:$H$36,3,FALSE)+B!$E$33),(IF(AND($B435="CT",NOT($B434="NMe")),10^(VLOOKUP($B434,B!$C$5:$H$36,2,FALSE)+VLOOKUP($B433,B!$C$5:$H$36,3,FALSE)+B!$D$34),10^(VLOOKUP($B434,B!$C$5:$H$36,2,FALSE)+VLOOKUP($B433,B!$C$5:$H$36,3,FALSE)))))))))</f>
        <v xml:space="preserve">   ---</v>
      </c>
      <c r="J434" s="14" t="str">
        <f>IF(OR($B434="P",$B434="",$B434="AC",$B434="NT",$B434="Pc",$B434="CT",$B433="NT"),"   ---",(IF(AND(OR($B432="NT",$B432=""),$B435="CT",NOT($B433="Ac"),NOT($B434="NMe")),10^(VLOOKUP($B434,B!$C$5:$H$36,5,FALSE)+VLOOKUP($B433,B!$C$5:$H$36,6,FALSE)+B!$H$33+B!$G$34),(IF(AND(OR($B432="NT",$B432=""),NOT($B433="Ac")),10^(VLOOKUP($B434,B!$C$5:$H$36,5,FALSE)+VLOOKUP($B433,B!$C$5:$H$36,6,FALSE)+B!$H$33),(IF(AND($B435="CT",NOT($B434="NMe")),10^(VLOOKUP($B434,B!$C$5:$H$36,5,FALSE)+VLOOKUP($B433,B!$C$5:$H$36,6,FALSE)+B!$G$34),10^(VLOOKUP($B434,B!$C$5:$H$36,5,FALSE)+VLOOKUP($B433,B!$C$5:$H$36,6,FALSE)))))))))</f>
        <v xml:space="preserve">   ---</v>
      </c>
      <c r="K434" s="5" t="str">
        <f t="shared" si="79"/>
        <v/>
      </c>
      <c r="L434" s="5" t="str">
        <f t="shared" si="81"/>
        <v/>
      </c>
      <c r="M434" s="5" t="str">
        <f t="shared" si="80"/>
        <v/>
      </c>
    </row>
    <row r="435" spans="1:13" x14ac:dyDescent="0.25">
      <c r="A435" s="4">
        <f t="shared" si="78"/>
        <v>423</v>
      </c>
      <c r="B435" s="1"/>
      <c r="C435" s="7"/>
      <c r="D435" s="8" t="str">
        <f t="shared" si="73"/>
        <v/>
      </c>
      <c r="E435" s="6" t="str">
        <f t="shared" si="74"/>
        <v xml:space="preserve">   ---</v>
      </c>
      <c r="F435" s="6" t="str">
        <f t="shared" si="75"/>
        <v xml:space="preserve">   ---</v>
      </c>
      <c r="G435" s="5" t="str">
        <f t="shared" si="76"/>
        <v/>
      </c>
      <c r="H435" s="6" t="str">
        <f t="shared" si="77"/>
        <v/>
      </c>
      <c r="I435" s="14" t="str">
        <f>IF(OR($B435="P",$B435="",$B435="AC",$B435="NT",$B435="Pc",$B435="CT",$B434="NT"),"   ---",(IF(AND(OR($B433="NT",$B433=""),$B436="CT",NOT($B434="Ac"),NOT($B435="NMe")),10^(VLOOKUP($B435,B!$C$5:$H$36,2,FALSE)+VLOOKUP($B434,B!$C$5:$H$36,3,FALSE)+B!$E$33+B!$D$34),(IF(AND(OR($B433="NT",$B433=""),NOT($B434="Ac")),10^(VLOOKUP($B435,B!$C$5:$H$36,2,FALSE)+VLOOKUP($B434,B!$C$5:$H$36,3,FALSE)+B!$E$33),(IF(AND($B436="CT",NOT($B435="NMe")),10^(VLOOKUP($B435,B!$C$5:$H$36,2,FALSE)+VLOOKUP($B434,B!$C$5:$H$36,3,FALSE)+B!$D$34),10^(VLOOKUP($B435,B!$C$5:$H$36,2,FALSE)+VLOOKUP($B434,B!$C$5:$H$36,3,FALSE)))))))))</f>
        <v xml:space="preserve">   ---</v>
      </c>
      <c r="J435" s="14" t="str">
        <f>IF(OR($B435="P",$B435="",$B435="AC",$B435="NT",$B435="Pc",$B435="CT",$B434="NT"),"   ---",(IF(AND(OR($B433="NT",$B433=""),$B436="CT",NOT($B434="Ac"),NOT($B435="NMe")),10^(VLOOKUP($B435,B!$C$5:$H$36,5,FALSE)+VLOOKUP($B434,B!$C$5:$H$36,6,FALSE)+B!$H$33+B!$G$34),(IF(AND(OR($B433="NT",$B433=""),NOT($B434="Ac")),10^(VLOOKUP($B435,B!$C$5:$H$36,5,FALSE)+VLOOKUP($B434,B!$C$5:$H$36,6,FALSE)+B!$H$33),(IF(AND($B436="CT",NOT($B435="NMe")),10^(VLOOKUP($B435,B!$C$5:$H$36,5,FALSE)+VLOOKUP($B434,B!$C$5:$H$36,6,FALSE)+B!$G$34),10^(VLOOKUP($B435,B!$C$5:$H$36,5,FALSE)+VLOOKUP($B434,B!$C$5:$H$36,6,FALSE)))))))))</f>
        <v xml:space="preserve">   ---</v>
      </c>
      <c r="K435" s="5" t="str">
        <f t="shared" si="79"/>
        <v/>
      </c>
      <c r="L435" s="5" t="str">
        <f t="shared" si="81"/>
        <v/>
      </c>
      <c r="M435" s="5" t="str">
        <f t="shared" si="80"/>
        <v/>
      </c>
    </row>
    <row r="436" spans="1:13" x14ac:dyDescent="0.25">
      <c r="A436" s="4">
        <f t="shared" si="78"/>
        <v>424</v>
      </c>
      <c r="B436" s="1"/>
      <c r="C436" s="7"/>
      <c r="D436" s="8" t="str">
        <f t="shared" si="73"/>
        <v/>
      </c>
      <c r="E436" s="6" t="str">
        <f t="shared" si="74"/>
        <v xml:space="preserve">   ---</v>
      </c>
      <c r="F436" s="6" t="str">
        <f t="shared" si="75"/>
        <v xml:space="preserve">   ---</v>
      </c>
      <c r="G436" s="5" t="str">
        <f t="shared" si="76"/>
        <v/>
      </c>
      <c r="H436" s="6" t="str">
        <f t="shared" si="77"/>
        <v/>
      </c>
      <c r="I436" s="14" t="str">
        <f>IF(OR($B436="P",$B436="",$B436="AC",$B436="NT",$B436="Pc",$B436="CT",$B435="NT"),"   ---",(IF(AND(OR($B434="NT",$B434=""),$B437="CT",NOT($B435="Ac"),NOT($B436="NMe")),10^(VLOOKUP($B436,B!$C$5:$H$36,2,FALSE)+VLOOKUP($B435,B!$C$5:$H$36,3,FALSE)+B!$E$33+B!$D$34),(IF(AND(OR($B434="NT",$B434=""),NOT($B435="Ac")),10^(VLOOKUP($B436,B!$C$5:$H$36,2,FALSE)+VLOOKUP($B435,B!$C$5:$H$36,3,FALSE)+B!$E$33),(IF(AND($B437="CT",NOT($B436="NMe")),10^(VLOOKUP($B436,B!$C$5:$H$36,2,FALSE)+VLOOKUP($B435,B!$C$5:$H$36,3,FALSE)+B!$D$34),10^(VLOOKUP($B436,B!$C$5:$H$36,2,FALSE)+VLOOKUP($B435,B!$C$5:$H$36,3,FALSE)))))))))</f>
        <v xml:space="preserve">   ---</v>
      </c>
      <c r="J436" s="14" t="str">
        <f>IF(OR($B436="P",$B436="",$B436="AC",$B436="NT",$B436="Pc",$B436="CT",$B435="NT"),"   ---",(IF(AND(OR($B434="NT",$B434=""),$B437="CT",NOT($B435="Ac"),NOT($B436="NMe")),10^(VLOOKUP($B436,B!$C$5:$H$36,5,FALSE)+VLOOKUP($B435,B!$C$5:$H$36,6,FALSE)+B!$H$33+B!$G$34),(IF(AND(OR($B434="NT",$B434=""),NOT($B435="Ac")),10^(VLOOKUP($B436,B!$C$5:$H$36,5,FALSE)+VLOOKUP($B435,B!$C$5:$H$36,6,FALSE)+B!$H$33),(IF(AND($B437="CT",NOT($B436="NMe")),10^(VLOOKUP($B436,B!$C$5:$H$36,5,FALSE)+VLOOKUP($B435,B!$C$5:$H$36,6,FALSE)+B!$G$34),10^(VLOOKUP($B436,B!$C$5:$H$36,5,FALSE)+VLOOKUP($B435,B!$C$5:$H$36,6,FALSE)))))))))</f>
        <v xml:space="preserve">   ---</v>
      </c>
      <c r="K436" s="5" t="str">
        <f t="shared" si="79"/>
        <v/>
      </c>
      <c r="L436" s="5" t="str">
        <f t="shared" si="81"/>
        <v/>
      </c>
      <c r="M436" s="5" t="str">
        <f t="shared" si="80"/>
        <v/>
      </c>
    </row>
    <row r="437" spans="1:13" x14ac:dyDescent="0.25">
      <c r="A437" s="4">
        <f t="shared" si="78"/>
        <v>425</v>
      </c>
      <c r="B437" s="1"/>
      <c r="C437" s="7"/>
      <c r="D437" s="8" t="str">
        <f t="shared" si="73"/>
        <v/>
      </c>
      <c r="E437" s="6" t="str">
        <f t="shared" si="74"/>
        <v xml:space="preserve">   ---</v>
      </c>
      <c r="F437" s="6" t="str">
        <f t="shared" si="75"/>
        <v xml:space="preserve">   ---</v>
      </c>
      <c r="G437" s="5" t="str">
        <f t="shared" si="76"/>
        <v/>
      </c>
      <c r="H437" s="6" t="str">
        <f t="shared" si="77"/>
        <v/>
      </c>
      <c r="I437" s="14" t="str">
        <f>IF(OR($B437="P",$B437="",$B437="AC",$B437="NT",$B437="Pc",$B437="CT",$B436="NT"),"   ---",(IF(AND(OR($B435="NT",$B435=""),$B438="CT",NOT($B436="Ac"),NOT($B437="NMe")),10^(VLOOKUP($B437,B!$C$5:$H$36,2,FALSE)+VLOOKUP($B436,B!$C$5:$H$36,3,FALSE)+B!$E$33+B!$D$34),(IF(AND(OR($B435="NT",$B435=""),NOT($B436="Ac")),10^(VLOOKUP($B437,B!$C$5:$H$36,2,FALSE)+VLOOKUP($B436,B!$C$5:$H$36,3,FALSE)+B!$E$33),(IF(AND($B438="CT",NOT($B437="NMe")),10^(VLOOKUP($B437,B!$C$5:$H$36,2,FALSE)+VLOOKUP($B436,B!$C$5:$H$36,3,FALSE)+B!$D$34),10^(VLOOKUP($B437,B!$C$5:$H$36,2,FALSE)+VLOOKUP($B436,B!$C$5:$H$36,3,FALSE)))))))))</f>
        <v xml:space="preserve">   ---</v>
      </c>
      <c r="J437" s="14" t="str">
        <f>IF(OR($B437="P",$B437="",$B437="AC",$B437="NT",$B437="Pc",$B437="CT",$B436="NT"),"   ---",(IF(AND(OR($B435="NT",$B435=""),$B438="CT",NOT($B436="Ac"),NOT($B437="NMe")),10^(VLOOKUP($B437,B!$C$5:$H$36,5,FALSE)+VLOOKUP($B436,B!$C$5:$H$36,6,FALSE)+B!$H$33+B!$G$34),(IF(AND(OR($B435="NT",$B435=""),NOT($B436="Ac")),10^(VLOOKUP($B437,B!$C$5:$H$36,5,FALSE)+VLOOKUP($B436,B!$C$5:$H$36,6,FALSE)+B!$H$33),(IF(AND($B438="CT",NOT($B437="NMe")),10^(VLOOKUP($B437,B!$C$5:$H$36,5,FALSE)+VLOOKUP($B436,B!$C$5:$H$36,6,FALSE)+B!$G$34),10^(VLOOKUP($B437,B!$C$5:$H$36,5,FALSE)+VLOOKUP($B436,B!$C$5:$H$36,6,FALSE)))))))))</f>
        <v xml:space="preserve">   ---</v>
      </c>
      <c r="K437" s="5" t="str">
        <f t="shared" si="79"/>
        <v/>
      </c>
      <c r="L437" s="5" t="str">
        <f t="shared" si="81"/>
        <v/>
      </c>
      <c r="M437" s="5" t="str">
        <f t="shared" si="80"/>
        <v/>
      </c>
    </row>
    <row r="438" spans="1:13" x14ac:dyDescent="0.25">
      <c r="A438" s="4">
        <f t="shared" si="78"/>
        <v>426</v>
      </c>
      <c r="B438" s="1"/>
      <c r="C438" s="7"/>
      <c r="D438" s="8" t="str">
        <f t="shared" si="73"/>
        <v/>
      </c>
      <c r="E438" s="6" t="str">
        <f t="shared" si="74"/>
        <v xml:space="preserve">   ---</v>
      </c>
      <c r="F438" s="6" t="str">
        <f t="shared" si="75"/>
        <v xml:space="preserve">   ---</v>
      </c>
      <c r="G438" s="5" t="str">
        <f t="shared" si="76"/>
        <v/>
      </c>
      <c r="H438" s="6" t="str">
        <f t="shared" si="77"/>
        <v/>
      </c>
      <c r="I438" s="14" t="str">
        <f>IF(OR($B438="P",$B438="",$B438="AC",$B438="NT",$B438="Pc",$B438="CT",$B437="NT"),"   ---",(IF(AND(OR($B436="NT",$B436=""),$B439="CT",NOT($B437="Ac"),NOT($B438="NMe")),10^(VLOOKUP($B438,B!$C$5:$H$36,2,FALSE)+VLOOKUP($B437,B!$C$5:$H$36,3,FALSE)+B!$E$33+B!$D$34),(IF(AND(OR($B436="NT",$B436=""),NOT($B437="Ac")),10^(VLOOKUP($B438,B!$C$5:$H$36,2,FALSE)+VLOOKUP($B437,B!$C$5:$H$36,3,FALSE)+B!$E$33),(IF(AND($B439="CT",NOT($B438="NMe")),10^(VLOOKUP($B438,B!$C$5:$H$36,2,FALSE)+VLOOKUP($B437,B!$C$5:$H$36,3,FALSE)+B!$D$34),10^(VLOOKUP($B438,B!$C$5:$H$36,2,FALSE)+VLOOKUP($B437,B!$C$5:$H$36,3,FALSE)))))))))</f>
        <v xml:space="preserve">   ---</v>
      </c>
      <c r="J438" s="14" t="str">
        <f>IF(OR($B438="P",$B438="",$B438="AC",$B438="NT",$B438="Pc",$B438="CT",$B437="NT"),"   ---",(IF(AND(OR($B436="NT",$B436=""),$B439="CT",NOT($B437="Ac"),NOT($B438="NMe")),10^(VLOOKUP($B438,B!$C$5:$H$36,5,FALSE)+VLOOKUP($B437,B!$C$5:$H$36,6,FALSE)+B!$H$33+B!$G$34),(IF(AND(OR($B436="NT",$B436=""),NOT($B437="Ac")),10^(VLOOKUP($B438,B!$C$5:$H$36,5,FALSE)+VLOOKUP($B437,B!$C$5:$H$36,6,FALSE)+B!$H$33),(IF(AND($B439="CT",NOT($B438="NMe")),10^(VLOOKUP($B438,B!$C$5:$H$36,5,FALSE)+VLOOKUP($B437,B!$C$5:$H$36,6,FALSE)+B!$G$34),10^(VLOOKUP($B438,B!$C$5:$H$36,5,FALSE)+VLOOKUP($B437,B!$C$5:$H$36,6,FALSE)))))))))</f>
        <v xml:space="preserve">   ---</v>
      </c>
      <c r="K438" s="5" t="str">
        <f t="shared" si="79"/>
        <v/>
      </c>
      <c r="L438" s="5" t="str">
        <f t="shared" si="81"/>
        <v/>
      </c>
      <c r="M438" s="5" t="str">
        <f t="shared" si="80"/>
        <v/>
      </c>
    </row>
    <row r="439" spans="1:13" x14ac:dyDescent="0.25">
      <c r="A439" s="4">
        <f t="shared" si="78"/>
        <v>427</v>
      </c>
      <c r="B439" s="1"/>
      <c r="C439" s="7"/>
      <c r="D439" s="8" t="str">
        <f t="shared" si="73"/>
        <v/>
      </c>
      <c r="E439" s="6" t="str">
        <f t="shared" si="74"/>
        <v xml:space="preserve">   ---</v>
      </c>
      <c r="F439" s="6" t="str">
        <f t="shared" si="75"/>
        <v xml:space="preserve">   ---</v>
      </c>
      <c r="G439" s="5" t="str">
        <f t="shared" si="76"/>
        <v/>
      </c>
      <c r="H439" s="6" t="str">
        <f t="shared" si="77"/>
        <v/>
      </c>
      <c r="I439" s="14" t="str">
        <f>IF(OR($B439="P",$B439="",$B439="AC",$B439="NT",$B439="Pc",$B439="CT",$B438="NT"),"   ---",(IF(AND(OR($B437="NT",$B437=""),$B440="CT",NOT($B438="Ac"),NOT($B439="NMe")),10^(VLOOKUP($B439,B!$C$5:$H$36,2,FALSE)+VLOOKUP($B438,B!$C$5:$H$36,3,FALSE)+B!$E$33+B!$D$34),(IF(AND(OR($B437="NT",$B437=""),NOT($B438="Ac")),10^(VLOOKUP($B439,B!$C$5:$H$36,2,FALSE)+VLOOKUP($B438,B!$C$5:$H$36,3,FALSE)+B!$E$33),(IF(AND($B440="CT",NOT($B439="NMe")),10^(VLOOKUP($B439,B!$C$5:$H$36,2,FALSE)+VLOOKUP($B438,B!$C$5:$H$36,3,FALSE)+B!$D$34),10^(VLOOKUP($B439,B!$C$5:$H$36,2,FALSE)+VLOOKUP($B438,B!$C$5:$H$36,3,FALSE)))))))))</f>
        <v xml:space="preserve">   ---</v>
      </c>
      <c r="J439" s="14" t="str">
        <f>IF(OR($B439="P",$B439="",$B439="AC",$B439="NT",$B439="Pc",$B439="CT",$B438="NT"),"   ---",(IF(AND(OR($B437="NT",$B437=""),$B440="CT",NOT($B438="Ac"),NOT($B439="NMe")),10^(VLOOKUP($B439,B!$C$5:$H$36,5,FALSE)+VLOOKUP($B438,B!$C$5:$H$36,6,FALSE)+B!$H$33+B!$G$34),(IF(AND(OR($B437="NT",$B437=""),NOT($B438="Ac")),10^(VLOOKUP($B439,B!$C$5:$H$36,5,FALSE)+VLOOKUP($B438,B!$C$5:$H$36,6,FALSE)+B!$H$33),(IF(AND($B440="CT",NOT($B439="NMe")),10^(VLOOKUP($B439,B!$C$5:$H$36,5,FALSE)+VLOOKUP($B438,B!$C$5:$H$36,6,FALSE)+B!$G$34),10^(VLOOKUP($B439,B!$C$5:$H$36,5,FALSE)+VLOOKUP($B438,B!$C$5:$H$36,6,FALSE)))))))))</f>
        <v xml:space="preserve">   ---</v>
      </c>
      <c r="K439" s="5" t="str">
        <f t="shared" si="79"/>
        <v/>
      </c>
      <c r="L439" s="5" t="str">
        <f t="shared" si="81"/>
        <v/>
      </c>
      <c r="M439" s="5" t="str">
        <f t="shared" si="80"/>
        <v/>
      </c>
    </row>
    <row r="440" spans="1:13" x14ac:dyDescent="0.25">
      <c r="A440" s="4">
        <f t="shared" si="78"/>
        <v>428</v>
      </c>
      <c r="B440" s="1"/>
      <c r="C440" s="7"/>
      <c r="D440" s="8" t="str">
        <f t="shared" si="73"/>
        <v/>
      </c>
      <c r="E440" s="6" t="str">
        <f t="shared" si="74"/>
        <v xml:space="preserve">   ---</v>
      </c>
      <c r="F440" s="6" t="str">
        <f t="shared" si="75"/>
        <v xml:space="preserve">   ---</v>
      </c>
      <c r="G440" s="5" t="str">
        <f t="shared" si="76"/>
        <v/>
      </c>
      <c r="H440" s="6" t="str">
        <f t="shared" si="77"/>
        <v/>
      </c>
      <c r="I440" s="14" t="str">
        <f>IF(OR($B440="P",$B440="",$B440="AC",$B440="NT",$B440="Pc",$B440="CT",$B439="NT"),"   ---",(IF(AND(OR($B438="NT",$B438=""),$B441="CT",NOT($B439="Ac"),NOT($B440="NMe")),10^(VLOOKUP($B440,B!$C$5:$H$36,2,FALSE)+VLOOKUP($B439,B!$C$5:$H$36,3,FALSE)+B!$E$33+B!$D$34),(IF(AND(OR($B438="NT",$B438=""),NOT($B439="Ac")),10^(VLOOKUP($B440,B!$C$5:$H$36,2,FALSE)+VLOOKUP($B439,B!$C$5:$H$36,3,FALSE)+B!$E$33),(IF(AND($B441="CT",NOT($B440="NMe")),10^(VLOOKUP($B440,B!$C$5:$H$36,2,FALSE)+VLOOKUP($B439,B!$C$5:$H$36,3,FALSE)+B!$D$34),10^(VLOOKUP($B440,B!$C$5:$H$36,2,FALSE)+VLOOKUP($B439,B!$C$5:$H$36,3,FALSE)))))))))</f>
        <v xml:space="preserve">   ---</v>
      </c>
      <c r="J440" s="14" t="str">
        <f>IF(OR($B440="P",$B440="",$B440="AC",$B440="NT",$B440="Pc",$B440="CT",$B439="NT"),"   ---",(IF(AND(OR($B438="NT",$B438=""),$B441="CT",NOT($B439="Ac"),NOT($B440="NMe")),10^(VLOOKUP($B440,B!$C$5:$H$36,5,FALSE)+VLOOKUP($B439,B!$C$5:$H$36,6,FALSE)+B!$H$33+B!$G$34),(IF(AND(OR($B438="NT",$B438=""),NOT($B439="Ac")),10^(VLOOKUP($B440,B!$C$5:$H$36,5,FALSE)+VLOOKUP($B439,B!$C$5:$H$36,6,FALSE)+B!$H$33),(IF(AND($B441="CT",NOT($B440="NMe")),10^(VLOOKUP($B440,B!$C$5:$H$36,5,FALSE)+VLOOKUP($B439,B!$C$5:$H$36,6,FALSE)+B!$G$34),10^(VLOOKUP($B440,B!$C$5:$H$36,5,FALSE)+VLOOKUP($B439,B!$C$5:$H$36,6,FALSE)))))))))</f>
        <v xml:space="preserve">   ---</v>
      </c>
      <c r="K440" s="5" t="str">
        <f t="shared" si="79"/>
        <v/>
      </c>
      <c r="L440" s="5" t="str">
        <f t="shared" si="81"/>
        <v/>
      </c>
      <c r="M440" s="5" t="str">
        <f t="shared" si="80"/>
        <v/>
      </c>
    </row>
    <row r="441" spans="1:13" x14ac:dyDescent="0.25">
      <c r="A441" s="4">
        <f t="shared" si="78"/>
        <v>429</v>
      </c>
      <c r="B441" s="1"/>
      <c r="C441" s="7"/>
      <c r="D441" s="8" t="str">
        <f t="shared" si="73"/>
        <v/>
      </c>
      <c r="E441" s="6" t="str">
        <f t="shared" si="74"/>
        <v xml:space="preserve">   ---</v>
      </c>
      <c r="F441" s="6" t="str">
        <f t="shared" si="75"/>
        <v xml:space="preserve">   ---</v>
      </c>
      <c r="G441" s="5" t="str">
        <f t="shared" si="76"/>
        <v/>
      </c>
      <c r="H441" s="6" t="str">
        <f t="shared" si="77"/>
        <v/>
      </c>
      <c r="I441" s="14" t="str">
        <f>IF(OR($B441="P",$B441="",$B441="AC",$B441="NT",$B441="Pc",$B441="CT",$B440="NT"),"   ---",(IF(AND(OR($B439="NT",$B439=""),$B442="CT",NOT($B440="Ac"),NOT($B441="NMe")),10^(VLOOKUP($B441,B!$C$5:$H$36,2,FALSE)+VLOOKUP($B440,B!$C$5:$H$36,3,FALSE)+B!$E$33+B!$D$34),(IF(AND(OR($B439="NT",$B439=""),NOT($B440="Ac")),10^(VLOOKUP($B441,B!$C$5:$H$36,2,FALSE)+VLOOKUP($B440,B!$C$5:$H$36,3,FALSE)+B!$E$33),(IF(AND($B442="CT",NOT($B441="NMe")),10^(VLOOKUP($B441,B!$C$5:$H$36,2,FALSE)+VLOOKUP($B440,B!$C$5:$H$36,3,FALSE)+B!$D$34),10^(VLOOKUP($B441,B!$C$5:$H$36,2,FALSE)+VLOOKUP($B440,B!$C$5:$H$36,3,FALSE)))))))))</f>
        <v xml:space="preserve">   ---</v>
      </c>
      <c r="J441" s="14" t="str">
        <f>IF(OR($B441="P",$B441="",$B441="AC",$B441="NT",$B441="Pc",$B441="CT",$B440="NT"),"   ---",(IF(AND(OR($B439="NT",$B439=""),$B442="CT",NOT($B440="Ac"),NOT($B441="NMe")),10^(VLOOKUP($B441,B!$C$5:$H$36,5,FALSE)+VLOOKUP($B440,B!$C$5:$H$36,6,FALSE)+B!$H$33+B!$G$34),(IF(AND(OR($B439="NT",$B439=""),NOT($B440="Ac")),10^(VLOOKUP($B441,B!$C$5:$H$36,5,FALSE)+VLOOKUP($B440,B!$C$5:$H$36,6,FALSE)+B!$H$33),(IF(AND($B442="CT",NOT($B441="NMe")),10^(VLOOKUP($B441,B!$C$5:$H$36,5,FALSE)+VLOOKUP($B440,B!$C$5:$H$36,6,FALSE)+B!$G$34),10^(VLOOKUP($B441,B!$C$5:$H$36,5,FALSE)+VLOOKUP($B440,B!$C$5:$H$36,6,FALSE)))))))))</f>
        <v xml:space="preserve">   ---</v>
      </c>
      <c r="K441" s="5" t="str">
        <f t="shared" si="79"/>
        <v/>
      </c>
      <c r="L441" s="5" t="str">
        <f t="shared" si="81"/>
        <v/>
      </c>
      <c r="M441" s="5" t="str">
        <f t="shared" si="80"/>
        <v/>
      </c>
    </row>
    <row r="442" spans="1:13" x14ac:dyDescent="0.25">
      <c r="A442" s="4">
        <f t="shared" si="78"/>
        <v>430</v>
      </c>
      <c r="B442" s="1"/>
      <c r="C442" s="7"/>
      <c r="D442" s="8" t="str">
        <f t="shared" si="73"/>
        <v/>
      </c>
      <c r="E442" s="6" t="str">
        <f t="shared" si="74"/>
        <v xml:space="preserve">   ---</v>
      </c>
      <c r="F442" s="6" t="str">
        <f t="shared" si="75"/>
        <v xml:space="preserve">   ---</v>
      </c>
      <c r="G442" s="5" t="str">
        <f t="shared" si="76"/>
        <v/>
      </c>
      <c r="H442" s="6" t="str">
        <f t="shared" si="77"/>
        <v/>
      </c>
      <c r="I442" s="14" t="str">
        <f>IF(OR($B442="P",$B442="",$B442="AC",$B442="NT",$B442="Pc",$B442="CT",$B441="NT"),"   ---",(IF(AND(OR($B440="NT",$B440=""),$B443="CT",NOT($B441="Ac"),NOT($B442="NMe")),10^(VLOOKUP($B442,B!$C$5:$H$36,2,FALSE)+VLOOKUP($B441,B!$C$5:$H$36,3,FALSE)+B!$E$33+B!$D$34),(IF(AND(OR($B440="NT",$B440=""),NOT($B441="Ac")),10^(VLOOKUP($B442,B!$C$5:$H$36,2,FALSE)+VLOOKUP($B441,B!$C$5:$H$36,3,FALSE)+B!$E$33),(IF(AND($B443="CT",NOT($B442="NMe")),10^(VLOOKUP($B442,B!$C$5:$H$36,2,FALSE)+VLOOKUP($B441,B!$C$5:$H$36,3,FALSE)+B!$D$34),10^(VLOOKUP($B442,B!$C$5:$H$36,2,FALSE)+VLOOKUP($B441,B!$C$5:$H$36,3,FALSE)))))))))</f>
        <v xml:space="preserve">   ---</v>
      </c>
      <c r="J442" s="14" t="str">
        <f>IF(OR($B442="P",$B442="",$B442="AC",$B442="NT",$B442="Pc",$B442="CT",$B441="NT"),"   ---",(IF(AND(OR($B440="NT",$B440=""),$B443="CT",NOT($B441="Ac"),NOT($B442="NMe")),10^(VLOOKUP($B442,B!$C$5:$H$36,5,FALSE)+VLOOKUP($B441,B!$C$5:$H$36,6,FALSE)+B!$H$33+B!$G$34),(IF(AND(OR($B440="NT",$B440=""),NOT($B441="Ac")),10^(VLOOKUP($B442,B!$C$5:$H$36,5,FALSE)+VLOOKUP($B441,B!$C$5:$H$36,6,FALSE)+B!$H$33),(IF(AND($B443="CT",NOT($B442="NMe")),10^(VLOOKUP($B442,B!$C$5:$H$36,5,FALSE)+VLOOKUP($B441,B!$C$5:$H$36,6,FALSE)+B!$G$34),10^(VLOOKUP($B442,B!$C$5:$H$36,5,FALSE)+VLOOKUP($B441,B!$C$5:$H$36,6,FALSE)))))))))</f>
        <v xml:space="preserve">   ---</v>
      </c>
      <c r="K442" s="5" t="str">
        <f t="shared" si="79"/>
        <v/>
      </c>
      <c r="L442" s="5" t="str">
        <f t="shared" si="81"/>
        <v/>
      </c>
      <c r="M442" s="5" t="str">
        <f t="shared" si="80"/>
        <v/>
      </c>
    </row>
    <row r="443" spans="1:13" x14ac:dyDescent="0.25">
      <c r="A443" s="4">
        <f t="shared" si="78"/>
        <v>431</v>
      </c>
      <c r="B443" s="1"/>
      <c r="C443" s="7"/>
      <c r="D443" s="8" t="str">
        <f t="shared" si="73"/>
        <v/>
      </c>
      <c r="E443" s="6" t="str">
        <f t="shared" si="74"/>
        <v xml:space="preserve">   ---</v>
      </c>
      <c r="F443" s="6" t="str">
        <f t="shared" si="75"/>
        <v xml:space="preserve">   ---</v>
      </c>
      <c r="G443" s="5" t="str">
        <f t="shared" si="76"/>
        <v/>
      </c>
      <c r="H443" s="6" t="str">
        <f t="shared" si="77"/>
        <v/>
      </c>
      <c r="I443" s="14" t="str">
        <f>IF(OR($B443="P",$B443="",$B443="AC",$B443="NT",$B443="Pc",$B443="CT",$B442="NT"),"   ---",(IF(AND(OR($B441="NT",$B441=""),$B444="CT",NOT($B442="Ac"),NOT($B443="NMe")),10^(VLOOKUP($B443,B!$C$5:$H$36,2,FALSE)+VLOOKUP($B442,B!$C$5:$H$36,3,FALSE)+B!$E$33+B!$D$34),(IF(AND(OR($B441="NT",$B441=""),NOT($B442="Ac")),10^(VLOOKUP($B443,B!$C$5:$H$36,2,FALSE)+VLOOKUP($B442,B!$C$5:$H$36,3,FALSE)+B!$E$33),(IF(AND($B444="CT",NOT($B443="NMe")),10^(VLOOKUP($B443,B!$C$5:$H$36,2,FALSE)+VLOOKUP($B442,B!$C$5:$H$36,3,FALSE)+B!$D$34),10^(VLOOKUP($B443,B!$C$5:$H$36,2,FALSE)+VLOOKUP($B442,B!$C$5:$H$36,3,FALSE)))))))))</f>
        <v xml:space="preserve">   ---</v>
      </c>
      <c r="J443" s="14" t="str">
        <f>IF(OR($B443="P",$B443="",$B443="AC",$B443="NT",$B443="Pc",$B443="CT",$B442="NT"),"   ---",(IF(AND(OR($B441="NT",$B441=""),$B444="CT",NOT($B442="Ac"),NOT($B443="NMe")),10^(VLOOKUP($B443,B!$C$5:$H$36,5,FALSE)+VLOOKUP($B442,B!$C$5:$H$36,6,FALSE)+B!$H$33+B!$G$34),(IF(AND(OR($B441="NT",$B441=""),NOT($B442="Ac")),10^(VLOOKUP($B443,B!$C$5:$H$36,5,FALSE)+VLOOKUP($B442,B!$C$5:$H$36,6,FALSE)+B!$H$33),(IF(AND($B444="CT",NOT($B443="NMe")),10^(VLOOKUP($B443,B!$C$5:$H$36,5,FALSE)+VLOOKUP($B442,B!$C$5:$H$36,6,FALSE)+B!$G$34),10^(VLOOKUP($B443,B!$C$5:$H$36,5,FALSE)+VLOOKUP($B442,B!$C$5:$H$36,6,FALSE)))))))))</f>
        <v xml:space="preserve">   ---</v>
      </c>
      <c r="K443" s="5" t="str">
        <f t="shared" si="79"/>
        <v/>
      </c>
      <c r="L443" s="5" t="str">
        <f t="shared" si="81"/>
        <v/>
      </c>
      <c r="M443" s="5" t="str">
        <f t="shared" si="80"/>
        <v/>
      </c>
    </row>
    <row r="444" spans="1:13" x14ac:dyDescent="0.25">
      <c r="A444" s="4">
        <f t="shared" si="78"/>
        <v>432</v>
      </c>
      <c r="B444" s="1"/>
      <c r="C444" s="7"/>
      <c r="D444" s="8" t="str">
        <f t="shared" si="73"/>
        <v/>
      </c>
      <c r="E444" s="6" t="str">
        <f t="shared" si="74"/>
        <v xml:space="preserve">   ---</v>
      </c>
      <c r="F444" s="6" t="str">
        <f t="shared" si="75"/>
        <v xml:space="preserve">   ---</v>
      </c>
      <c r="G444" s="5" t="str">
        <f t="shared" si="76"/>
        <v/>
      </c>
      <c r="H444" s="6" t="str">
        <f t="shared" si="77"/>
        <v/>
      </c>
      <c r="I444" s="14" t="str">
        <f>IF(OR($B444="P",$B444="",$B444="AC",$B444="NT",$B444="Pc",$B444="CT",$B443="NT"),"   ---",(IF(AND(OR($B442="NT",$B442=""),$B445="CT",NOT($B443="Ac"),NOT($B444="NMe")),10^(VLOOKUP($B444,B!$C$5:$H$36,2,FALSE)+VLOOKUP($B443,B!$C$5:$H$36,3,FALSE)+B!$E$33+B!$D$34),(IF(AND(OR($B442="NT",$B442=""),NOT($B443="Ac")),10^(VLOOKUP($B444,B!$C$5:$H$36,2,FALSE)+VLOOKUP($B443,B!$C$5:$H$36,3,FALSE)+B!$E$33),(IF(AND($B445="CT",NOT($B444="NMe")),10^(VLOOKUP($B444,B!$C$5:$H$36,2,FALSE)+VLOOKUP($B443,B!$C$5:$H$36,3,FALSE)+B!$D$34),10^(VLOOKUP($B444,B!$C$5:$H$36,2,FALSE)+VLOOKUP($B443,B!$C$5:$H$36,3,FALSE)))))))))</f>
        <v xml:space="preserve">   ---</v>
      </c>
      <c r="J444" s="14" t="str">
        <f>IF(OR($B444="P",$B444="",$B444="AC",$B444="NT",$B444="Pc",$B444="CT",$B443="NT"),"   ---",(IF(AND(OR($B442="NT",$B442=""),$B445="CT",NOT($B443="Ac"),NOT($B444="NMe")),10^(VLOOKUP($B444,B!$C$5:$H$36,5,FALSE)+VLOOKUP($B443,B!$C$5:$H$36,6,FALSE)+B!$H$33+B!$G$34),(IF(AND(OR($B442="NT",$B442=""),NOT($B443="Ac")),10^(VLOOKUP($B444,B!$C$5:$H$36,5,FALSE)+VLOOKUP($B443,B!$C$5:$H$36,6,FALSE)+B!$H$33),(IF(AND($B445="CT",NOT($B444="NMe")),10^(VLOOKUP($B444,B!$C$5:$H$36,5,FALSE)+VLOOKUP($B443,B!$C$5:$H$36,6,FALSE)+B!$G$34),10^(VLOOKUP($B444,B!$C$5:$H$36,5,FALSE)+VLOOKUP($B443,B!$C$5:$H$36,6,FALSE)))))))))</f>
        <v xml:space="preserve">   ---</v>
      </c>
      <c r="K444" s="5" t="str">
        <f t="shared" si="79"/>
        <v/>
      </c>
      <c r="L444" s="5" t="str">
        <f t="shared" si="81"/>
        <v/>
      </c>
      <c r="M444" s="5" t="str">
        <f t="shared" si="80"/>
        <v/>
      </c>
    </row>
    <row r="445" spans="1:13" x14ac:dyDescent="0.25">
      <c r="A445" s="4">
        <f t="shared" si="78"/>
        <v>433</v>
      </c>
      <c r="B445" s="1"/>
      <c r="C445" s="7"/>
      <c r="D445" s="8" t="str">
        <f t="shared" si="73"/>
        <v/>
      </c>
      <c r="E445" s="6" t="str">
        <f t="shared" si="74"/>
        <v xml:space="preserve">   ---</v>
      </c>
      <c r="F445" s="6" t="str">
        <f t="shared" si="75"/>
        <v xml:space="preserve">   ---</v>
      </c>
      <c r="G445" s="5" t="str">
        <f t="shared" si="76"/>
        <v/>
      </c>
      <c r="H445" s="6" t="str">
        <f t="shared" si="77"/>
        <v/>
      </c>
      <c r="I445" s="14" t="str">
        <f>IF(OR($B445="P",$B445="",$B445="AC",$B445="NT",$B445="Pc",$B445="CT",$B444="NT"),"   ---",(IF(AND(OR($B443="NT",$B443=""),$B446="CT",NOT($B444="Ac"),NOT($B445="NMe")),10^(VLOOKUP($B445,B!$C$5:$H$36,2,FALSE)+VLOOKUP($B444,B!$C$5:$H$36,3,FALSE)+B!$E$33+B!$D$34),(IF(AND(OR($B443="NT",$B443=""),NOT($B444="Ac")),10^(VLOOKUP($B445,B!$C$5:$H$36,2,FALSE)+VLOOKUP($B444,B!$C$5:$H$36,3,FALSE)+B!$E$33),(IF(AND($B446="CT",NOT($B445="NMe")),10^(VLOOKUP($B445,B!$C$5:$H$36,2,FALSE)+VLOOKUP($B444,B!$C$5:$H$36,3,FALSE)+B!$D$34),10^(VLOOKUP($B445,B!$C$5:$H$36,2,FALSE)+VLOOKUP($B444,B!$C$5:$H$36,3,FALSE)))))))))</f>
        <v xml:space="preserve">   ---</v>
      </c>
      <c r="J445" s="14" t="str">
        <f>IF(OR($B445="P",$B445="",$B445="AC",$B445="NT",$B445="Pc",$B445="CT",$B444="NT"),"   ---",(IF(AND(OR($B443="NT",$B443=""),$B446="CT",NOT($B444="Ac"),NOT($B445="NMe")),10^(VLOOKUP($B445,B!$C$5:$H$36,5,FALSE)+VLOOKUP($B444,B!$C$5:$H$36,6,FALSE)+B!$H$33+B!$G$34),(IF(AND(OR($B443="NT",$B443=""),NOT($B444="Ac")),10^(VLOOKUP($B445,B!$C$5:$H$36,5,FALSE)+VLOOKUP($B444,B!$C$5:$H$36,6,FALSE)+B!$H$33),(IF(AND($B446="CT",NOT($B445="NMe")),10^(VLOOKUP($B445,B!$C$5:$H$36,5,FALSE)+VLOOKUP($B444,B!$C$5:$H$36,6,FALSE)+B!$G$34),10^(VLOOKUP($B445,B!$C$5:$H$36,5,FALSE)+VLOOKUP($B444,B!$C$5:$H$36,6,FALSE)))))))))</f>
        <v xml:space="preserve">   ---</v>
      </c>
      <c r="K445" s="5" t="str">
        <f t="shared" si="79"/>
        <v/>
      </c>
      <c r="L445" s="5" t="str">
        <f t="shared" si="81"/>
        <v/>
      </c>
      <c r="M445" s="5" t="str">
        <f t="shared" si="80"/>
        <v/>
      </c>
    </row>
    <row r="446" spans="1:13" x14ac:dyDescent="0.25">
      <c r="A446" s="4">
        <f t="shared" si="78"/>
        <v>434</v>
      </c>
      <c r="B446" s="1"/>
      <c r="C446" s="7"/>
      <c r="D446" s="8" t="str">
        <f t="shared" si="73"/>
        <v/>
      </c>
      <c r="E446" s="6" t="str">
        <f t="shared" si="74"/>
        <v xml:space="preserve">   ---</v>
      </c>
      <c r="F446" s="6" t="str">
        <f t="shared" si="75"/>
        <v xml:space="preserve">   ---</v>
      </c>
      <c r="G446" s="5" t="str">
        <f t="shared" si="76"/>
        <v/>
      </c>
      <c r="H446" s="6" t="str">
        <f t="shared" si="77"/>
        <v/>
      </c>
      <c r="I446" s="14" t="str">
        <f>IF(OR($B446="P",$B446="",$B446="AC",$B446="NT",$B446="Pc",$B446="CT",$B445="NT"),"   ---",(IF(AND(OR($B444="NT",$B444=""),$B447="CT",NOT($B445="Ac"),NOT($B446="NMe")),10^(VLOOKUP($B446,B!$C$5:$H$36,2,FALSE)+VLOOKUP($B445,B!$C$5:$H$36,3,FALSE)+B!$E$33+B!$D$34),(IF(AND(OR($B444="NT",$B444=""),NOT($B445="Ac")),10^(VLOOKUP($B446,B!$C$5:$H$36,2,FALSE)+VLOOKUP($B445,B!$C$5:$H$36,3,FALSE)+B!$E$33),(IF(AND($B447="CT",NOT($B446="NMe")),10^(VLOOKUP($B446,B!$C$5:$H$36,2,FALSE)+VLOOKUP($B445,B!$C$5:$H$36,3,FALSE)+B!$D$34),10^(VLOOKUP($B446,B!$C$5:$H$36,2,FALSE)+VLOOKUP($B445,B!$C$5:$H$36,3,FALSE)))))))))</f>
        <v xml:space="preserve">   ---</v>
      </c>
      <c r="J446" s="14" t="str">
        <f>IF(OR($B446="P",$B446="",$B446="AC",$B446="NT",$B446="Pc",$B446="CT",$B445="NT"),"   ---",(IF(AND(OR($B444="NT",$B444=""),$B447="CT",NOT($B445="Ac"),NOT($B446="NMe")),10^(VLOOKUP($B446,B!$C$5:$H$36,5,FALSE)+VLOOKUP($B445,B!$C$5:$H$36,6,FALSE)+B!$H$33+B!$G$34),(IF(AND(OR($B444="NT",$B444=""),NOT($B445="Ac")),10^(VLOOKUP($B446,B!$C$5:$H$36,5,FALSE)+VLOOKUP($B445,B!$C$5:$H$36,6,FALSE)+B!$H$33),(IF(AND($B447="CT",NOT($B446="NMe")),10^(VLOOKUP($B446,B!$C$5:$H$36,5,FALSE)+VLOOKUP($B445,B!$C$5:$H$36,6,FALSE)+B!$G$34),10^(VLOOKUP($B446,B!$C$5:$H$36,5,FALSE)+VLOOKUP($B445,B!$C$5:$H$36,6,FALSE)))))))))</f>
        <v xml:space="preserve">   ---</v>
      </c>
      <c r="K446" s="5" t="str">
        <f t="shared" si="79"/>
        <v/>
      </c>
      <c r="L446" s="5" t="str">
        <f t="shared" si="81"/>
        <v/>
      </c>
      <c r="M446" s="5" t="str">
        <f t="shared" si="80"/>
        <v/>
      </c>
    </row>
    <row r="447" spans="1:13" x14ac:dyDescent="0.25">
      <c r="A447" s="4">
        <f t="shared" si="78"/>
        <v>435</v>
      </c>
      <c r="B447" s="1"/>
      <c r="C447" s="7"/>
      <c r="D447" s="8" t="str">
        <f t="shared" si="73"/>
        <v/>
      </c>
      <c r="E447" s="6" t="str">
        <f t="shared" si="74"/>
        <v xml:space="preserve">   ---</v>
      </c>
      <c r="F447" s="6" t="str">
        <f t="shared" si="75"/>
        <v xml:space="preserve">   ---</v>
      </c>
      <c r="G447" s="5" t="str">
        <f t="shared" si="76"/>
        <v/>
      </c>
      <c r="H447" s="6" t="str">
        <f t="shared" si="77"/>
        <v/>
      </c>
      <c r="I447" s="14" t="str">
        <f>IF(OR($B447="P",$B447="",$B447="AC",$B447="NT",$B447="Pc",$B447="CT",$B446="NT"),"   ---",(IF(AND(OR($B445="NT",$B445=""),$B448="CT",NOT($B446="Ac"),NOT($B447="NMe")),10^(VLOOKUP($B447,B!$C$5:$H$36,2,FALSE)+VLOOKUP($B446,B!$C$5:$H$36,3,FALSE)+B!$E$33+B!$D$34),(IF(AND(OR($B445="NT",$B445=""),NOT($B446="Ac")),10^(VLOOKUP($B447,B!$C$5:$H$36,2,FALSE)+VLOOKUP($B446,B!$C$5:$H$36,3,FALSE)+B!$E$33),(IF(AND($B448="CT",NOT($B447="NMe")),10^(VLOOKUP($B447,B!$C$5:$H$36,2,FALSE)+VLOOKUP($B446,B!$C$5:$H$36,3,FALSE)+B!$D$34),10^(VLOOKUP($B447,B!$C$5:$H$36,2,FALSE)+VLOOKUP($B446,B!$C$5:$H$36,3,FALSE)))))))))</f>
        <v xml:space="preserve">   ---</v>
      </c>
      <c r="J447" s="14" t="str">
        <f>IF(OR($B447="P",$B447="",$B447="AC",$B447="NT",$B447="Pc",$B447="CT",$B446="NT"),"   ---",(IF(AND(OR($B445="NT",$B445=""),$B448="CT",NOT($B446="Ac"),NOT($B447="NMe")),10^(VLOOKUP($B447,B!$C$5:$H$36,5,FALSE)+VLOOKUP($B446,B!$C$5:$H$36,6,FALSE)+B!$H$33+B!$G$34),(IF(AND(OR($B445="NT",$B445=""),NOT($B446="Ac")),10^(VLOOKUP($B447,B!$C$5:$H$36,5,FALSE)+VLOOKUP($B446,B!$C$5:$H$36,6,FALSE)+B!$H$33),(IF(AND($B448="CT",NOT($B447="NMe")),10^(VLOOKUP($B447,B!$C$5:$H$36,5,FALSE)+VLOOKUP($B446,B!$C$5:$H$36,6,FALSE)+B!$G$34),10^(VLOOKUP($B447,B!$C$5:$H$36,5,FALSE)+VLOOKUP($B446,B!$C$5:$H$36,6,FALSE)))))))))</f>
        <v xml:space="preserve">   ---</v>
      </c>
      <c r="K447" s="5" t="str">
        <f t="shared" si="79"/>
        <v/>
      </c>
      <c r="L447" s="5" t="str">
        <f t="shared" si="81"/>
        <v/>
      </c>
      <c r="M447" s="5" t="str">
        <f t="shared" si="80"/>
        <v/>
      </c>
    </row>
    <row r="448" spans="1:13" x14ac:dyDescent="0.25">
      <c r="A448" s="4">
        <f t="shared" si="78"/>
        <v>436</v>
      </c>
      <c r="B448" s="1"/>
      <c r="C448" s="7"/>
      <c r="D448" s="8" t="str">
        <f t="shared" si="73"/>
        <v/>
      </c>
      <c r="E448" s="6" t="str">
        <f t="shared" si="74"/>
        <v xml:space="preserve">   ---</v>
      </c>
      <c r="F448" s="6" t="str">
        <f t="shared" si="75"/>
        <v xml:space="preserve">   ---</v>
      </c>
      <c r="G448" s="5" t="str">
        <f t="shared" si="76"/>
        <v/>
      </c>
      <c r="H448" s="6" t="str">
        <f t="shared" si="77"/>
        <v/>
      </c>
      <c r="I448" s="14" t="str">
        <f>IF(OR($B448="P",$B448="",$B448="AC",$B448="NT",$B448="Pc",$B448="CT",$B447="NT"),"   ---",(IF(AND(OR($B446="NT",$B446=""),$B449="CT",NOT($B447="Ac"),NOT($B448="NMe")),10^(VLOOKUP($B448,B!$C$5:$H$36,2,FALSE)+VLOOKUP($B447,B!$C$5:$H$36,3,FALSE)+B!$E$33+B!$D$34),(IF(AND(OR($B446="NT",$B446=""),NOT($B447="Ac")),10^(VLOOKUP($B448,B!$C$5:$H$36,2,FALSE)+VLOOKUP($B447,B!$C$5:$H$36,3,FALSE)+B!$E$33),(IF(AND($B449="CT",NOT($B448="NMe")),10^(VLOOKUP($B448,B!$C$5:$H$36,2,FALSE)+VLOOKUP($B447,B!$C$5:$H$36,3,FALSE)+B!$D$34),10^(VLOOKUP($B448,B!$C$5:$H$36,2,FALSE)+VLOOKUP($B447,B!$C$5:$H$36,3,FALSE)))))))))</f>
        <v xml:space="preserve">   ---</v>
      </c>
      <c r="J448" s="14" t="str">
        <f>IF(OR($B448="P",$B448="",$B448="AC",$B448="NT",$B448="Pc",$B448="CT",$B447="NT"),"   ---",(IF(AND(OR($B446="NT",$B446=""),$B449="CT",NOT($B447="Ac"),NOT($B448="NMe")),10^(VLOOKUP($B448,B!$C$5:$H$36,5,FALSE)+VLOOKUP($B447,B!$C$5:$H$36,6,FALSE)+B!$H$33+B!$G$34),(IF(AND(OR($B446="NT",$B446=""),NOT($B447="Ac")),10^(VLOOKUP($B448,B!$C$5:$H$36,5,FALSE)+VLOOKUP($B447,B!$C$5:$H$36,6,FALSE)+B!$H$33),(IF(AND($B449="CT",NOT($B448="NMe")),10^(VLOOKUP($B448,B!$C$5:$H$36,5,FALSE)+VLOOKUP($B447,B!$C$5:$H$36,6,FALSE)+B!$G$34),10^(VLOOKUP($B448,B!$C$5:$H$36,5,FALSE)+VLOOKUP($B447,B!$C$5:$H$36,6,FALSE)))))))))</f>
        <v xml:space="preserve">   ---</v>
      </c>
      <c r="K448" s="5" t="str">
        <f t="shared" si="79"/>
        <v/>
      </c>
      <c r="L448" s="5" t="str">
        <f t="shared" si="81"/>
        <v/>
      </c>
      <c r="M448" s="5" t="str">
        <f t="shared" si="80"/>
        <v/>
      </c>
    </row>
    <row r="449" spans="1:13" x14ac:dyDescent="0.25">
      <c r="A449" s="4">
        <f t="shared" si="78"/>
        <v>437</v>
      </c>
      <c r="B449" s="1"/>
      <c r="C449" s="7"/>
      <c r="D449" s="8" t="str">
        <f t="shared" si="73"/>
        <v/>
      </c>
      <c r="E449" s="6" t="str">
        <f t="shared" si="74"/>
        <v xml:space="preserve">   ---</v>
      </c>
      <c r="F449" s="6" t="str">
        <f t="shared" si="75"/>
        <v xml:space="preserve">   ---</v>
      </c>
      <c r="G449" s="5" t="str">
        <f t="shared" si="76"/>
        <v/>
      </c>
      <c r="H449" s="6" t="str">
        <f t="shared" si="77"/>
        <v/>
      </c>
      <c r="I449" s="14" t="str">
        <f>IF(OR($B449="P",$B449="",$B449="AC",$B449="NT",$B449="Pc",$B449="CT",$B448="NT"),"   ---",(IF(AND(OR($B447="NT",$B447=""),$B450="CT",NOT($B448="Ac"),NOT($B449="NMe")),10^(VLOOKUP($B449,B!$C$5:$H$36,2,FALSE)+VLOOKUP($B448,B!$C$5:$H$36,3,FALSE)+B!$E$33+B!$D$34),(IF(AND(OR($B447="NT",$B447=""),NOT($B448="Ac")),10^(VLOOKUP($B449,B!$C$5:$H$36,2,FALSE)+VLOOKUP($B448,B!$C$5:$H$36,3,FALSE)+B!$E$33),(IF(AND($B450="CT",NOT($B449="NMe")),10^(VLOOKUP($B449,B!$C$5:$H$36,2,FALSE)+VLOOKUP($B448,B!$C$5:$H$36,3,FALSE)+B!$D$34),10^(VLOOKUP($B449,B!$C$5:$H$36,2,FALSE)+VLOOKUP($B448,B!$C$5:$H$36,3,FALSE)))))))))</f>
        <v xml:space="preserve">   ---</v>
      </c>
      <c r="J449" s="14" t="str">
        <f>IF(OR($B449="P",$B449="",$B449="AC",$B449="NT",$B449="Pc",$B449="CT",$B448="NT"),"   ---",(IF(AND(OR($B447="NT",$B447=""),$B450="CT",NOT($B448="Ac"),NOT($B449="NMe")),10^(VLOOKUP($B449,B!$C$5:$H$36,5,FALSE)+VLOOKUP($B448,B!$C$5:$H$36,6,FALSE)+B!$H$33+B!$G$34),(IF(AND(OR($B447="NT",$B447=""),NOT($B448="Ac")),10^(VLOOKUP($B449,B!$C$5:$H$36,5,FALSE)+VLOOKUP($B448,B!$C$5:$H$36,6,FALSE)+B!$H$33),(IF(AND($B450="CT",NOT($B449="NMe")),10^(VLOOKUP($B449,B!$C$5:$H$36,5,FALSE)+VLOOKUP($B448,B!$C$5:$H$36,6,FALSE)+B!$G$34),10^(VLOOKUP($B449,B!$C$5:$H$36,5,FALSE)+VLOOKUP($B448,B!$C$5:$H$36,6,FALSE)))))))))</f>
        <v xml:space="preserve">   ---</v>
      </c>
      <c r="K449" s="5" t="str">
        <f t="shared" si="79"/>
        <v/>
      </c>
      <c r="L449" s="5" t="str">
        <f t="shared" si="81"/>
        <v/>
      </c>
      <c r="M449" s="5" t="str">
        <f t="shared" si="80"/>
        <v/>
      </c>
    </row>
    <row r="450" spans="1:13" x14ac:dyDescent="0.25">
      <c r="A450" s="4">
        <f t="shared" si="78"/>
        <v>438</v>
      </c>
      <c r="B450" s="1"/>
      <c r="C450" s="7"/>
      <c r="D450" s="8" t="str">
        <f t="shared" si="73"/>
        <v/>
      </c>
      <c r="E450" s="6" t="str">
        <f t="shared" si="74"/>
        <v xml:space="preserve">   ---</v>
      </c>
      <c r="F450" s="6" t="str">
        <f t="shared" si="75"/>
        <v xml:space="preserve">   ---</v>
      </c>
      <c r="G450" s="5" t="str">
        <f t="shared" si="76"/>
        <v/>
      </c>
      <c r="H450" s="6" t="str">
        <f t="shared" si="77"/>
        <v/>
      </c>
      <c r="I450" s="14" t="str">
        <f>IF(OR($B450="P",$B450="",$B450="AC",$B450="NT",$B450="Pc",$B450="CT",$B449="NT"),"   ---",(IF(AND(OR($B448="NT",$B448=""),$B451="CT",NOT($B449="Ac"),NOT($B450="NMe")),10^(VLOOKUP($B450,B!$C$5:$H$36,2,FALSE)+VLOOKUP($B449,B!$C$5:$H$36,3,FALSE)+B!$E$33+B!$D$34),(IF(AND(OR($B448="NT",$B448=""),NOT($B449="Ac")),10^(VLOOKUP($B450,B!$C$5:$H$36,2,FALSE)+VLOOKUP($B449,B!$C$5:$H$36,3,FALSE)+B!$E$33),(IF(AND($B451="CT",NOT($B450="NMe")),10^(VLOOKUP($B450,B!$C$5:$H$36,2,FALSE)+VLOOKUP($B449,B!$C$5:$H$36,3,FALSE)+B!$D$34),10^(VLOOKUP($B450,B!$C$5:$H$36,2,FALSE)+VLOOKUP($B449,B!$C$5:$H$36,3,FALSE)))))))))</f>
        <v xml:space="preserve">   ---</v>
      </c>
      <c r="J450" s="14" t="str">
        <f>IF(OR($B450="P",$B450="",$B450="AC",$B450="NT",$B450="Pc",$B450="CT",$B449="NT"),"   ---",(IF(AND(OR($B448="NT",$B448=""),$B451="CT",NOT($B449="Ac"),NOT($B450="NMe")),10^(VLOOKUP($B450,B!$C$5:$H$36,5,FALSE)+VLOOKUP($B449,B!$C$5:$H$36,6,FALSE)+B!$H$33+B!$G$34),(IF(AND(OR($B448="NT",$B448=""),NOT($B449="Ac")),10^(VLOOKUP($B450,B!$C$5:$H$36,5,FALSE)+VLOOKUP($B449,B!$C$5:$H$36,6,FALSE)+B!$H$33),(IF(AND($B451="CT",NOT($B450="NMe")),10^(VLOOKUP($B450,B!$C$5:$H$36,5,FALSE)+VLOOKUP($B449,B!$C$5:$H$36,6,FALSE)+B!$G$34),10^(VLOOKUP($B450,B!$C$5:$H$36,5,FALSE)+VLOOKUP($B449,B!$C$5:$H$36,6,FALSE)))))))))</f>
        <v xml:space="preserve">   ---</v>
      </c>
      <c r="K450" s="5" t="str">
        <f t="shared" si="79"/>
        <v/>
      </c>
      <c r="L450" s="5" t="str">
        <f t="shared" si="81"/>
        <v/>
      </c>
      <c r="M450" s="5" t="str">
        <f t="shared" si="80"/>
        <v/>
      </c>
    </row>
    <row r="451" spans="1:13" x14ac:dyDescent="0.25">
      <c r="A451" s="4">
        <f t="shared" si="78"/>
        <v>439</v>
      </c>
      <c r="B451" s="1"/>
      <c r="C451" s="7"/>
      <c r="D451" s="8" t="str">
        <f t="shared" si="73"/>
        <v/>
      </c>
      <c r="E451" s="6" t="str">
        <f t="shared" si="74"/>
        <v xml:space="preserve">   ---</v>
      </c>
      <c r="F451" s="6" t="str">
        <f t="shared" si="75"/>
        <v xml:space="preserve">   ---</v>
      </c>
      <c r="G451" s="5" t="str">
        <f t="shared" si="76"/>
        <v/>
      </c>
      <c r="H451" s="6" t="str">
        <f t="shared" si="77"/>
        <v/>
      </c>
      <c r="I451" s="14" t="str">
        <f>IF(OR($B451="P",$B451="",$B451="AC",$B451="NT",$B451="Pc",$B451="CT",$B450="NT"),"   ---",(IF(AND(OR($B449="NT",$B449=""),$B452="CT",NOT($B450="Ac"),NOT($B451="NMe")),10^(VLOOKUP($B451,B!$C$5:$H$36,2,FALSE)+VLOOKUP($B450,B!$C$5:$H$36,3,FALSE)+B!$E$33+B!$D$34),(IF(AND(OR($B449="NT",$B449=""),NOT($B450="Ac")),10^(VLOOKUP($B451,B!$C$5:$H$36,2,FALSE)+VLOOKUP($B450,B!$C$5:$H$36,3,FALSE)+B!$E$33),(IF(AND($B452="CT",NOT($B451="NMe")),10^(VLOOKUP($B451,B!$C$5:$H$36,2,FALSE)+VLOOKUP($B450,B!$C$5:$H$36,3,FALSE)+B!$D$34),10^(VLOOKUP($B451,B!$C$5:$H$36,2,FALSE)+VLOOKUP($B450,B!$C$5:$H$36,3,FALSE)))))))))</f>
        <v xml:space="preserve">   ---</v>
      </c>
      <c r="J451" s="14" t="str">
        <f>IF(OR($B451="P",$B451="",$B451="AC",$B451="NT",$B451="Pc",$B451="CT",$B450="NT"),"   ---",(IF(AND(OR($B449="NT",$B449=""),$B452="CT",NOT($B450="Ac"),NOT($B451="NMe")),10^(VLOOKUP($B451,B!$C$5:$H$36,5,FALSE)+VLOOKUP($B450,B!$C$5:$H$36,6,FALSE)+B!$H$33+B!$G$34),(IF(AND(OR($B449="NT",$B449=""),NOT($B450="Ac")),10^(VLOOKUP($B451,B!$C$5:$H$36,5,FALSE)+VLOOKUP($B450,B!$C$5:$H$36,6,FALSE)+B!$H$33),(IF(AND($B452="CT",NOT($B451="NMe")),10^(VLOOKUP($B451,B!$C$5:$H$36,5,FALSE)+VLOOKUP($B450,B!$C$5:$H$36,6,FALSE)+B!$G$34),10^(VLOOKUP($B451,B!$C$5:$H$36,5,FALSE)+VLOOKUP($B450,B!$C$5:$H$36,6,FALSE)))))))))</f>
        <v xml:space="preserve">   ---</v>
      </c>
      <c r="K451" s="5" t="str">
        <f t="shared" si="79"/>
        <v/>
      </c>
      <c r="L451" s="5" t="str">
        <f t="shared" si="81"/>
        <v/>
      </c>
      <c r="M451" s="5" t="str">
        <f t="shared" si="80"/>
        <v/>
      </c>
    </row>
    <row r="452" spans="1:13" x14ac:dyDescent="0.25">
      <c r="A452" s="4">
        <f t="shared" si="78"/>
        <v>440</v>
      </c>
      <c r="B452" s="1"/>
      <c r="C452" s="7"/>
      <c r="D452" s="8" t="str">
        <f t="shared" si="73"/>
        <v/>
      </c>
      <c r="E452" s="6" t="str">
        <f t="shared" si="74"/>
        <v xml:space="preserve">   ---</v>
      </c>
      <c r="F452" s="6" t="str">
        <f t="shared" si="75"/>
        <v xml:space="preserve">   ---</v>
      </c>
      <c r="G452" s="5" t="str">
        <f t="shared" si="76"/>
        <v/>
      </c>
      <c r="H452" s="6" t="str">
        <f t="shared" si="77"/>
        <v/>
      </c>
      <c r="I452" s="14" t="str">
        <f>IF(OR($B452="P",$B452="",$B452="AC",$B452="NT",$B452="Pc",$B452="CT",$B451="NT"),"   ---",(IF(AND(OR($B450="NT",$B450=""),$B453="CT",NOT($B451="Ac"),NOT($B452="NMe")),10^(VLOOKUP($B452,B!$C$5:$H$36,2,FALSE)+VLOOKUP($B451,B!$C$5:$H$36,3,FALSE)+B!$E$33+B!$D$34),(IF(AND(OR($B450="NT",$B450=""),NOT($B451="Ac")),10^(VLOOKUP($B452,B!$C$5:$H$36,2,FALSE)+VLOOKUP($B451,B!$C$5:$H$36,3,FALSE)+B!$E$33),(IF(AND($B453="CT",NOT($B452="NMe")),10^(VLOOKUP($B452,B!$C$5:$H$36,2,FALSE)+VLOOKUP($B451,B!$C$5:$H$36,3,FALSE)+B!$D$34),10^(VLOOKUP($B452,B!$C$5:$H$36,2,FALSE)+VLOOKUP($B451,B!$C$5:$H$36,3,FALSE)))))))))</f>
        <v xml:space="preserve">   ---</v>
      </c>
      <c r="J452" s="14" t="str">
        <f>IF(OR($B452="P",$B452="",$B452="AC",$B452="NT",$B452="Pc",$B452="CT",$B451="NT"),"   ---",(IF(AND(OR($B450="NT",$B450=""),$B453="CT",NOT($B451="Ac"),NOT($B452="NMe")),10^(VLOOKUP($B452,B!$C$5:$H$36,5,FALSE)+VLOOKUP($B451,B!$C$5:$H$36,6,FALSE)+B!$H$33+B!$G$34),(IF(AND(OR($B450="NT",$B450=""),NOT($B451="Ac")),10^(VLOOKUP($B452,B!$C$5:$H$36,5,FALSE)+VLOOKUP($B451,B!$C$5:$H$36,6,FALSE)+B!$H$33),(IF(AND($B453="CT",NOT($B452="NMe")),10^(VLOOKUP($B452,B!$C$5:$H$36,5,FALSE)+VLOOKUP($B451,B!$C$5:$H$36,6,FALSE)+B!$G$34),10^(VLOOKUP($B452,B!$C$5:$H$36,5,FALSE)+VLOOKUP($B451,B!$C$5:$H$36,6,FALSE)))))))))</f>
        <v xml:space="preserve">   ---</v>
      </c>
      <c r="K452" s="5" t="str">
        <f t="shared" si="79"/>
        <v/>
      </c>
      <c r="L452" s="5" t="str">
        <f t="shared" si="81"/>
        <v/>
      </c>
      <c r="M452" s="5" t="str">
        <f t="shared" si="80"/>
        <v/>
      </c>
    </row>
    <row r="453" spans="1:13" x14ac:dyDescent="0.25">
      <c r="A453" s="4">
        <f t="shared" si="78"/>
        <v>441</v>
      </c>
      <c r="B453" s="1"/>
      <c r="C453" s="7"/>
      <c r="D453" s="8" t="str">
        <f t="shared" si="73"/>
        <v/>
      </c>
      <c r="E453" s="6" t="str">
        <f t="shared" si="74"/>
        <v xml:space="preserve">   ---</v>
      </c>
      <c r="F453" s="6" t="str">
        <f t="shared" si="75"/>
        <v xml:space="preserve">   ---</v>
      </c>
      <c r="G453" s="5" t="str">
        <f t="shared" si="76"/>
        <v/>
      </c>
      <c r="H453" s="6" t="str">
        <f t="shared" si="77"/>
        <v/>
      </c>
      <c r="I453" s="14" t="str">
        <f>IF(OR($B453="P",$B453="",$B453="AC",$B453="NT",$B453="Pc",$B453="CT",$B452="NT"),"   ---",(IF(AND(OR($B451="NT",$B451=""),$B454="CT",NOT($B452="Ac"),NOT($B453="NMe")),10^(VLOOKUP($B453,B!$C$5:$H$36,2,FALSE)+VLOOKUP($B452,B!$C$5:$H$36,3,FALSE)+B!$E$33+B!$D$34),(IF(AND(OR($B451="NT",$B451=""),NOT($B452="Ac")),10^(VLOOKUP($B453,B!$C$5:$H$36,2,FALSE)+VLOOKUP($B452,B!$C$5:$H$36,3,FALSE)+B!$E$33),(IF(AND($B454="CT",NOT($B453="NMe")),10^(VLOOKUP($B453,B!$C$5:$H$36,2,FALSE)+VLOOKUP($B452,B!$C$5:$H$36,3,FALSE)+B!$D$34),10^(VLOOKUP($B453,B!$C$5:$H$36,2,FALSE)+VLOOKUP($B452,B!$C$5:$H$36,3,FALSE)))))))))</f>
        <v xml:space="preserve">   ---</v>
      </c>
      <c r="J453" s="14" t="str">
        <f>IF(OR($B453="P",$B453="",$B453="AC",$B453="NT",$B453="Pc",$B453="CT",$B452="NT"),"   ---",(IF(AND(OR($B451="NT",$B451=""),$B454="CT",NOT($B452="Ac"),NOT($B453="NMe")),10^(VLOOKUP($B453,B!$C$5:$H$36,5,FALSE)+VLOOKUP($B452,B!$C$5:$H$36,6,FALSE)+B!$H$33+B!$G$34),(IF(AND(OR($B451="NT",$B451=""),NOT($B452="Ac")),10^(VLOOKUP($B453,B!$C$5:$H$36,5,FALSE)+VLOOKUP($B452,B!$C$5:$H$36,6,FALSE)+B!$H$33),(IF(AND($B454="CT",NOT($B453="NMe")),10^(VLOOKUP($B453,B!$C$5:$H$36,5,FALSE)+VLOOKUP($B452,B!$C$5:$H$36,6,FALSE)+B!$G$34),10^(VLOOKUP($B453,B!$C$5:$H$36,5,FALSE)+VLOOKUP($B452,B!$C$5:$H$36,6,FALSE)))))))))</f>
        <v xml:space="preserve">   ---</v>
      </c>
      <c r="K453" s="5" t="str">
        <f t="shared" si="79"/>
        <v/>
      </c>
      <c r="L453" s="5" t="str">
        <f t="shared" si="81"/>
        <v/>
      </c>
      <c r="M453" s="5" t="str">
        <f t="shared" si="80"/>
        <v/>
      </c>
    </row>
    <row r="454" spans="1:13" x14ac:dyDescent="0.25">
      <c r="A454" s="4">
        <f t="shared" si="78"/>
        <v>442</v>
      </c>
      <c r="B454" s="1"/>
      <c r="C454" s="7"/>
      <c r="D454" s="8" t="str">
        <f t="shared" si="73"/>
        <v/>
      </c>
      <c r="E454" s="6" t="str">
        <f t="shared" si="74"/>
        <v xml:space="preserve">   ---</v>
      </c>
      <c r="F454" s="6" t="str">
        <f t="shared" si="75"/>
        <v xml:space="preserve">   ---</v>
      </c>
      <c r="G454" s="5" t="str">
        <f t="shared" si="76"/>
        <v/>
      </c>
      <c r="H454" s="6" t="str">
        <f t="shared" si="77"/>
        <v/>
      </c>
      <c r="I454" s="14" t="str">
        <f>IF(OR($B454="P",$B454="",$B454="AC",$B454="NT",$B454="Pc",$B454="CT",$B453="NT"),"   ---",(IF(AND(OR($B452="NT",$B452=""),$B455="CT",NOT($B453="Ac"),NOT($B454="NMe")),10^(VLOOKUP($B454,B!$C$5:$H$36,2,FALSE)+VLOOKUP($B453,B!$C$5:$H$36,3,FALSE)+B!$E$33+B!$D$34),(IF(AND(OR($B452="NT",$B452=""),NOT($B453="Ac")),10^(VLOOKUP($B454,B!$C$5:$H$36,2,FALSE)+VLOOKUP($B453,B!$C$5:$H$36,3,FALSE)+B!$E$33),(IF(AND($B455="CT",NOT($B454="NMe")),10^(VLOOKUP($B454,B!$C$5:$H$36,2,FALSE)+VLOOKUP($B453,B!$C$5:$H$36,3,FALSE)+B!$D$34),10^(VLOOKUP($B454,B!$C$5:$H$36,2,FALSE)+VLOOKUP($B453,B!$C$5:$H$36,3,FALSE)))))))))</f>
        <v xml:space="preserve">   ---</v>
      </c>
      <c r="J454" s="14" t="str">
        <f>IF(OR($B454="P",$B454="",$B454="AC",$B454="NT",$B454="Pc",$B454="CT",$B453="NT"),"   ---",(IF(AND(OR($B452="NT",$B452=""),$B455="CT",NOT($B453="Ac"),NOT($B454="NMe")),10^(VLOOKUP($B454,B!$C$5:$H$36,5,FALSE)+VLOOKUP($B453,B!$C$5:$H$36,6,FALSE)+B!$H$33+B!$G$34),(IF(AND(OR($B452="NT",$B452=""),NOT($B453="Ac")),10^(VLOOKUP($B454,B!$C$5:$H$36,5,FALSE)+VLOOKUP($B453,B!$C$5:$H$36,6,FALSE)+B!$H$33),(IF(AND($B455="CT",NOT($B454="NMe")),10^(VLOOKUP($B454,B!$C$5:$H$36,5,FALSE)+VLOOKUP($B453,B!$C$5:$H$36,6,FALSE)+B!$G$34),10^(VLOOKUP($B454,B!$C$5:$H$36,5,FALSE)+VLOOKUP($B453,B!$C$5:$H$36,6,FALSE)))))))))</f>
        <v xml:space="preserve">   ---</v>
      </c>
      <c r="K454" s="5" t="str">
        <f t="shared" si="79"/>
        <v/>
      </c>
      <c r="L454" s="5" t="str">
        <f t="shared" si="81"/>
        <v/>
      </c>
      <c r="M454" s="5" t="str">
        <f t="shared" si="80"/>
        <v/>
      </c>
    </row>
    <row r="455" spans="1:13" x14ac:dyDescent="0.25">
      <c r="A455" s="4">
        <f t="shared" si="78"/>
        <v>443</v>
      </c>
      <c r="B455" s="1"/>
      <c r="C455" s="7"/>
      <c r="D455" s="8" t="str">
        <f t="shared" si="73"/>
        <v/>
      </c>
      <c r="E455" s="6" t="str">
        <f t="shared" si="74"/>
        <v xml:space="preserve">   ---</v>
      </c>
      <c r="F455" s="6" t="str">
        <f t="shared" si="75"/>
        <v xml:space="preserve">   ---</v>
      </c>
      <c r="G455" s="5" t="str">
        <f t="shared" si="76"/>
        <v/>
      </c>
      <c r="H455" s="6" t="str">
        <f t="shared" si="77"/>
        <v/>
      </c>
      <c r="I455" s="14" t="str">
        <f>IF(OR($B455="P",$B455="",$B455="AC",$B455="NT",$B455="Pc",$B455="CT",$B454="NT"),"   ---",(IF(AND(OR($B453="NT",$B453=""),$B456="CT",NOT($B454="Ac"),NOT($B455="NMe")),10^(VLOOKUP($B455,B!$C$5:$H$36,2,FALSE)+VLOOKUP($B454,B!$C$5:$H$36,3,FALSE)+B!$E$33+B!$D$34),(IF(AND(OR($B453="NT",$B453=""),NOT($B454="Ac")),10^(VLOOKUP($B455,B!$C$5:$H$36,2,FALSE)+VLOOKUP($B454,B!$C$5:$H$36,3,FALSE)+B!$E$33),(IF(AND($B456="CT",NOT($B455="NMe")),10^(VLOOKUP($B455,B!$C$5:$H$36,2,FALSE)+VLOOKUP($B454,B!$C$5:$H$36,3,FALSE)+B!$D$34),10^(VLOOKUP($B455,B!$C$5:$H$36,2,FALSE)+VLOOKUP($B454,B!$C$5:$H$36,3,FALSE)))))))))</f>
        <v xml:space="preserve">   ---</v>
      </c>
      <c r="J455" s="14" t="str">
        <f>IF(OR($B455="P",$B455="",$B455="AC",$B455="NT",$B455="Pc",$B455="CT",$B454="NT"),"   ---",(IF(AND(OR($B453="NT",$B453=""),$B456="CT",NOT($B454="Ac"),NOT($B455="NMe")),10^(VLOOKUP($B455,B!$C$5:$H$36,5,FALSE)+VLOOKUP($B454,B!$C$5:$H$36,6,FALSE)+B!$H$33+B!$G$34),(IF(AND(OR($B453="NT",$B453=""),NOT($B454="Ac")),10^(VLOOKUP($B455,B!$C$5:$H$36,5,FALSE)+VLOOKUP($B454,B!$C$5:$H$36,6,FALSE)+B!$H$33),(IF(AND($B456="CT",NOT($B455="NMe")),10^(VLOOKUP($B455,B!$C$5:$H$36,5,FALSE)+VLOOKUP($B454,B!$C$5:$H$36,6,FALSE)+B!$G$34),10^(VLOOKUP($B455,B!$C$5:$H$36,5,FALSE)+VLOOKUP($B454,B!$C$5:$H$36,6,FALSE)))))))))</f>
        <v xml:space="preserve">   ---</v>
      </c>
      <c r="K455" s="5" t="str">
        <f t="shared" si="79"/>
        <v/>
      </c>
      <c r="L455" s="5" t="str">
        <f t="shared" si="81"/>
        <v/>
      </c>
      <c r="M455" s="5" t="str">
        <f t="shared" si="80"/>
        <v/>
      </c>
    </row>
    <row r="456" spans="1:13" x14ac:dyDescent="0.25">
      <c r="A456" s="4">
        <f t="shared" si="78"/>
        <v>444</v>
      </c>
      <c r="B456" s="1"/>
      <c r="C456" s="7"/>
      <c r="D456" s="8" t="str">
        <f t="shared" si="73"/>
        <v/>
      </c>
      <c r="E456" s="6" t="str">
        <f t="shared" si="74"/>
        <v xml:space="preserve">   ---</v>
      </c>
      <c r="F456" s="6" t="str">
        <f t="shared" si="75"/>
        <v xml:space="preserve">   ---</v>
      </c>
      <c r="G456" s="5" t="str">
        <f t="shared" si="76"/>
        <v/>
      </c>
      <c r="H456" s="6" t="str">
        <f t="shared" si="77"/>
        <v/>
      </c>
      <c r="I456" s="14" t="str">
        <f>IF(OR($B456="P",$B456="",$B456="AC",$B456="NT",$B456="Pc",$B456="CT",$B455="NT"),"   ---",(IF(AND(OR($B454="NT",$B454=""),$B457="CT",NOT($B455="Ac"),NOT($B456="NMe")),10^(VLOOKUP($B456,B!$C$5:$H$36,2,FALSE)+VLOOKUP($B455,B!$C$5:$H$36,3,FALSE)+B!$E$33+B!$D$34),(IF(AND(OR($B454="NT",$B454=""),NOT($B455="Ac")),10^(VLOOKUP($B456,B!$C$5:$H$36,2,FALSE)+VLOOKUP($B455,B!$C$5:$H$36,3,FALSE)+B!$E$33),(IF(AND($B457="CT",NOT($B456="NMe")),10^(VLOOKUP($B456,B!$C$5:$H$36,2,FALSE)+VLOOKUP($B455,B!$C$5:$H$36,3,FALSE)+B!$D$34),10^(VLOOKUP($B456,B!$C$5:$H$36,2,FALSE)+VLOOKUP($B455,B!$C$5:$H$36,3,FALSE)))))))))</f>
        <v xml:space="preserve">   ---</v>
      </c>
      <c r="J456" s="14" t="str">
        <f>IF(OR($B456="P",$B456="",$B456="AC",$B456="NT",$B456="Pc",$B456="CT",$B455="NT"),"   ---",(IF(AND(OR($B454="NT",$B454=""),$B457="CT",NOT($B455="Ac"),NOT($B456="NMe")),10^(VLOOKUP($B456,B!$C$5:$H$36,5,FALSE)+VLOOKUP($B455,B!$C$5:$H$36,6,FALSE)+B!$H$33+B!$G$34),(IF(AND(OR($B454="NT",$B454=""),NOT($B455="Ac")),10^(VLOOKUP($B456,B!$C$5:$H$36,5,FALSE)+VLOOKUP($B455,B!$C$5:$H$36,6,FALSE)+B!$H$33),(IF(AND($B457="CT",NOT($B456="NMe")),10^(VLOOKUP($B456,B!$C$5:$H$36,5,FALSE)+VLOOKUP($B455,B!$C$5:$H$36,6,FALSE)+B!$G$34),10^(VLOOKUP($B456,B!$C$5:$H$36,5,FALSE)+VLOOKUP($B455,B!$C$5:$H$36,6,FALSE)))))))))</f>
        <v xml:space="preserve">   ---</v>
      </c>
      <c r="K456" s="5" t="str">
        <f t="shared" si="79"/>
        <v/>
      </c>
      <c r="L456" s="5" t="str">
        <f t="shared" si="81"/>
        <v/>
      </c>
      <c r="M456" s="5" t="str">
        <f t="shared" si="80"/>
        <v/>
      </c>
    </row>
    <row r="457" spans="1:13" x14ac:dyDescent="0.25">
      <c r="A457" s="4">
        <f t="shared" si="78"/>
        <v>445</v>
      </c>
      <c r="B457" s="1"/>
      <c r="C457" s="7"/>
      <c r="D457" s="8" t="str">
        <f t="shared" si="73"/>
        <v/>
      </c>
      <c r="E457" s="6" t="str">
        <f t="shared" si="74"/>
        <v xml:space="preserve">   ---</v>
      </c>
      <c r="F457" s="6" t="str">
        <f t="shared" si="75"/>
        <v xml:space="preserve">   ---</v>
      </c>
      <c r="G457" s="5" t="str">
        <f t="shared" si="76"/>
        <v/>
      </c>
      <c r="H457" s="6" t="str">
        <f t="shared" si="77"/>
        <v/>
      </c>
      <c r="I457" s="14" t="str">
        <f>IF(OR($B457="P",$B457="",$B457="AC",$B457="NT",$B457="Pc",$B457="CT",$B456="NT"),"   ---",(IF(AND(OR($B455="NT",$B455=""),$B458="CT",NOT($B456="Ac"),NOT($B457="NMe")),10^(VLOOKUP($B457,B!$C$5:$H$36,2,FALSE)+VLOOKUP($B456,B!$C$5:$H$36,3,FALSE)+B!$E$33+B!$D$34),(IF(AND(OR($B455="NT",$B455=""),NOT($B456="Ac")),10^(VLOOKUP($B457,B!$C$5:$H$36,2,FALSE)+VLOOKUP($B456,B!$C$5:$H$36,3,FALSE)+B!$E$33),(IF(AND($B458="CT",NOT($B457="NMe")),10^(VLOOKUP($B457,B!$C$5:$H$36,2,FALSE)+VLOOKUP($B456,B!$C$5:$H$36,3,FALSE)+B!$D$34),10^(VLOOKUP($B457,B!$C$5:$H$36,2,FALSE)+VLOOKUP($B456,B!$C$5:$H$36,3,FALSE)))))))))</f>
        <v xml:space="preserve">   ---</v>
      </c>
      <c r="J457" s="14" t="str">
        <f>IF(OR($B457="P",$B457="",$B457="AC",$B457="NT",$B457="Pc",$B457="CT",$B456="NT"),"   ---",(IF(AND(OR($B455="NT",$B455=""),$B458="CT",NOT($B456="Ac"),NOT($B457="NMe")),10^(VLOOKUP($B457,B!$C$5:$H$36,5,FALSE)+VLOOKUP($B456,B!$C$5:$H$36,6,FALSE)+B!$H$33+B!$G$34),(IF(AND(OR($B455="NT",$B455=""),NOT($B456="Ac")),10^(VLOOKUP($B457,B!$C$5:$H$36,5,FALSE)+VLOOKUP($B456,B!$C$5:$H$36,6,FALSE)+B!$H$33),(IF(AND($B458="CT",NOT($B457="NMe")),10^(VLOOKUP($B457,B!$C$5:$H$36,5,FALSE)+VLOOKUP($B456,B!$C$5:$H$36,6,FALSE)+B!$G$34),10^(VLOOKUP($B457,B!$C$5:$H$36,5,FALSE)+VLOOKUP($B456,B!$C$5:$H$36,6,FALSE)))))))))</f>
        <v xml:space="preserve">   ---</v>
      </c>
      <c r="K457" s="5" t="str">
        <f t="shared" si="79"/>
        <v/>
      </c>
      <c r="L457" s="5" t="str">
        <f t="shared" si="81"/>
        <v/>
      </c>
      <c r="M457" s="5" t="str">
        <f t="shared" si="80"/>
        <v/>
      </c>
    </row>
    <row r="458" spans="1:13" x14ac:dyDescent="0.25">
      <c r="A458" s="4">
        <f t="shared" si="78"/>
        <v>446</v>
      </c>
      <c r="B458" s="1"/>
      <c r="C458" s="7"/>
      <c r="D458" s="8" t="str">
        <f t="shared" si="73"/>
        <v/>
      </c>
      <c r="E458" s="6" t="str">
        <f t="shared" si="74"/>
        <v xml:space="preserve">   ---</v>
      </c>
      <c r="F458" s="6" t="str">
        <f t="shared" si="75"/>
        <v xml:space="preserve">   ---</v>
      </c>
      <c r="G458" s="5" t="str">
        <f t="shared" si="76"/>
        <v/>
      </c>
      <c r="H458" s="6" t="str">
        <f t="shared" si="77"/>
        <v/>
      </c>
      <c r="I458" s="14" t="str">
        <f>IF(OR($B458="P",$B458="",$B458="AC",$B458="NT",$B458="Pc",$B458="CT",$B457="NT"),"   ---",(IF(AND(OR($B456="NT",$B456=""),$B459="CT",NOT($B457="Ac"),NOT($B458="NMe")),10^(VLOOKUP($B458,B!$C$5:$H$36,2,FALSE)+VLOOKUP($B457,B!$C$5:$H$36,3,FALSE)+B!$E$33+B!$D$34),(IF(AND(OR($B456="NT",$B456=""),NOT($B457="Ac")),10^(VLOOKUP($B458,B!$C$5:$H$36,2,FALSE)+VLOOKUP($B457,B!$C$5:$H$36,3,FALSE)+B!$E$33),(IF(AND($B459="CT",NOT($B458="NMe")),10^(VLOOKUP($B458,B!$C$5:$H$36,2,FALSE)+VLOOKUP($B457,B!$C$5:$H$36,3,FALSE)+B!$D$34),10^(VLOOKUP($B458,B!$C$5:$H$36,2,FALSE)+VLOOKUP($B457,B!$C$5:$H$36,3,FALSE)))))))))</f>
        <v xml:space="preserve">   ---</v>
      </c>
      <c r="J458" s="14" t="str">
        <f>IF(OR($B458="P",$B458="",$B458="AC",$B458="NT",$B458="Pc",$B458="CT",$B457="NT"),"   ---",(IF(AND(OR($B456="NT",$B456=""),$B459="CT",NOT($B457="Ac"),NOT($B458="NMe")),10^(VLOOKUP($B458,B!$C$5:$H$36,5,FALSE)+VLOOKUP($B457,B!$C$5:$H$36,6,FALSE)+B!$H$33+B!$G$34),(IF(AND(OR($B456="NT",$B456=""),NOT($B457="Ac")),10^(VLOOKUP($B458,B!$C$5:$H$36,5,FALSE)+VLOOKUP($B457,B!$C$5:$H$36,6,FALSE)+B!$H$33),(IF(AND($B459="CT",NOT($B458="NMe")),10^(VLOOKUP($B458,B!$C$5:$H$36,5,FALSE)+VLOOKUP($B457,B!$C$5:$H$36,6,FALSE)+B!$G$34),10^(VLOOKUP($B458,B!$C$5:$H$36,5,FALSE)+VLOOKUP($B457,B!$C$5:$H$36,6,FALSE)))))))))</f>
        <v xml:space="preserve">   ---</v>
      </c>
      <c r="K458" s="5" t="str">
        <f t="shared" si="79"/>
        <v/>
      </c>
      <c r="L458" s="5" t="str">
        <f t="shared" si="81"/>
        <v/>
      </c>
      <c r="M458" s="5" t="str">
        <f t="shared" si="80"/>
        <v/>
      </c>
    </row>
    <row r="459" spans="1:13" x14ac:dyDescent="0.25">
      <c r="A459" s="4">
        <f t="shared" si="78"/>
        <v>447</v>
      </c>
      <c r="B459" s="1"/>
      <c r="C459" s="7"/>
      <c r="D459" s="8" t="str">
        <f t="shared" ref="D459:D512" si="82">IF(OR(OR(OR(OR(OR(OR($B459="",$B459="P"),$B459="Pc"),$B459="Ac"),$B459="NT"),$B459="Nt"),$B458=""),"",IF($B$4="min",($K459+$L459+$M459)*60,IF($B$4="hr",3600*($K459+$L459+$M459),$K459+$L459+$M459)))</f>
        <v/>
      </c>
      <c r="E459" s="6" t="str">
        <f t="shared" ref="E459:E512" si="83">IF(OR(OR($B$4="hr",$B$4="s"),$B$4="min"),IF($C459="","   ---",($D459/$C459)),"   ?")</f>
        <v xml:space="preserve">   ---</v>
      </c>
      <c r="F459" s="6" t="str">
        <f t="shared" ref="F459:F512" si="84">IF(OR(OR($B$4="hr",$B$4="s"),$B$4="min"),IF($C459="","   ---",LOG($D459/$C459)),"   ?")</f>
        <v xml:space="preserve">   ---</v>
      </c>
      <c r="G459" s="5" t="str">
        <f t="shared" ref="G459:G512" si="85">IF(OR(OR($B$4="hr",$B$4="s"),$B$4="min"),IF($C459="","",$C459/($D459-$C459)),"   ?")</f>
        <v/>
      </c>
      <c r="H459" s="6" t="str">
        <f t="shared" ref="H459:H512" si="86">IF($G459="","",IF($G459="   ?","   ?",-1*$Q$15*$B$3*LN($G459)/1000))</f>
        <v/>
      </c>
      <c r="I459" s="14" t="str">
        <f>IF(OR($B459="P",$B459="",$B459="AC",$B459="NT",$B459="Pc",$B459="CT",$B458="NT"),"   ---",(IF(AND(OR($B457="NT",$B457=""),$B460="CT",NOT($B458="Ac"),NOT($B459="NMe")),10^(VLOOKUP($B459,B!$C$5:$H$36,2,FALSE)+VLOOKUP($B458,B!$C$5:$H$36,3,FALSE)+B!$E$33+B!$D$34),(IF(AND(OR($B457="NT",$B457=""),NOT($B458="Ac")),10^(VLOOKUP($B459,B!$C$5:$H$36,2,FALSE)+VLOOKUP($B458,B!$C$5:$H$36,3,FALSE)+B!$E$33),(IF(AND($B460="CT",NOT($B459="NMe")),10^(VLOOKUP($B459,B!$C$5:$H$36,2,FALSE)+VLOOKUP($B458,B!$C$5:$H$36,3,FALSE)+B!$D$34),10^(VLOOKUP($B459,B!$C$5:$H$36,2,FALSE)+VLOOKUP($B458,B!$C$5:$H$36,3,FALSE)))))))))</f>
        <v xml:space="preserve">   ---</v>
      </c>
      <c r="J459" s="14" t="str">
        <f>IF(OR($B459="P",$B459="",$B459="AC",$B459="NT",$B459="Pc",$B459="CT",$B458="NT"),"   ---",(IF(AND(OR($B457="NT",$B457=""),$B460="CT",NOT($B458="Ac"),NOT($B459="NMe")),10^(VLOOKUP($B459,B!$C$5:$H$36,5,FALSE)+VLOOKUP($B458,B!$C$5:$H$36,6,FALSE)+B!$H$33+B!$G$34),(IF(AND(OR($B457="NT",$B457=""),NOT($B458="Ac")),10^(VLOOKUP($B459,B!$C$5:$H$36,5,FALSE)+VLOOKUP($B458,B!$C$5:$H$36,6,FALSE)+B!$H$33),(IF(AND($B460="CT",NOT($B459="NMe")),10^(VLOOKUP($B459,B!$C$5:$H$36,5,FALSE)+VLOOKUP($B458,B!$C$5:$H$36,6,FALSE)+B!$G$34),10^(VLOOKUP($B459,B!$C$5:$H$36,5,FALSE)+VLOOKUP($B458,B!$C$5:$H$36,6,FALSE)))))))))</f>
        <v xml:space="preserve">   ---</v>
      </c>
      <c r="K459" s="5" t="str">
        <f t="shared" si="79"/>
        <v/>
      </c>
      <c r="L459" s="5" t="str">
        <f t="shared" si="81"/>
        <v/>
      </c>
      <c r="M459" s="5" t="str">
        <f t="shared" si="80"/>
        <v/>
      </c>
    </row>
    <row r="460" spans="1:13" x14ac:dyDescent="0.25">
      <c r="A460" s="4">
        <f t="shared" ref="A460:A512" si="87">$A459+1</f>
        <v>448</v>
      </c>
      <c r="B460" s="1"/>
      <c r="C460" s="7"/>
      <c r="D460" s="8" t="str">
        <f t="shared" si="82"/>
        <v/>
      </c>
      <c r="E460" s="6" t="str">
        <f t="shared" si="83"/>
        <v xml:space="preserve">   ---</v>
      </c>
      <c r="F460" s="6" t="str">
        <f t="shared" si="84"/>
        <v xml:space="preserve">   ---</v>
      </c>
      <c r="G460" s="5" t="str">
        <f t="shared" si="85"/>
        <v/>
      </c>
      <c r="H460" s="6" t="str">
        <f t="shared" si="86"/>
        <v/>
      </c>
      <c r="I460" s="14" t="str">
        <f>IF(OR($B460="P",$B460="",$B460="AC",$B460="NT",$B460="Pc",$B460="CT",$B459="NT"),"   ---",(IF(AND(OR($B458="NT",$B458=""),$B461="CT",NOT($B459="Ac"),NOT($B460="NMe")),10^(VLOOKUP($B460,B!$C$5:$H$36,2,FALSE)+VLOOKUP($B459,B!$C$5:$H$36,3,FALSE)+B!$E$33+B!$D$34),(IF(AND(OR($B458="NT",$B458=""),NOT($B459="Ac")),10^(VLOOKUP($B460,B!$C$5:$H$36,2,FALSE)+VLOOKUP($B459,B!$C$5:$H$36,3,FALSE)+B!$E$33),(IF(AND($B461="CT",NOT($B460="NMe")),10^(VLOOKUP($B460,B!$C$5:$H$36,2,FALSE)+VLOOKUP($B459,B!$C$5:$H$36,3,FALSE)+B!$D$34),10^(VLOOKUP($B460,B!$C$5:$H$36,2,FALSE)+VLOOKUP($B459,B!$C$5:$H$36,3,FALSE)))))))))</f>
        <v xml:space="preserve">   ---</v>
      </c>
      <c r="J460" s="14" t="str">
        <f>IF(OR($B460="P",$B460="",$B460="AC",$B460="NT",$B460="Pc",$B460="CT",$B459="NT"),"   ---",(IF(AND(OR($B458="NT",$B458=""),$B461="CT",NOT($B459="Ac"),NOT($B460="NMe")),10^(VLOOKUP($B460,B!$C$5:$H$36,5,FALSE)+VLOOKUP($B459,B!$C$5:$H$36,6,FALSE)+B!$H$33+B!$G$34),(IF(AND(OR($B458="NT",$B458=""),NOT($B459="Ac")),10^(VLOOKUP($B460,B!$C$5:$H$36,5,FALSE)+VLOOKUP($B459,B!$C$5:$H$36,6,FALSE)+B!$H$33),(IF(AND($B461="CT",NOT($B460="NMe")),10^(VLOOKUP($B460,B!$C$5:$H$36,5,FALSE)+VLOOKUP($B459,B!$C$5:$H$36,6,FALSE)+B!$G$34),10^(VLOOKUP($B460,B!$C$5:$H$36,5,FALSE)+VLOOKUP($B459,B!$C$5:$H$36,6,FALSE)))))))))</f>
        <v xml:space="preserve">   ---</v>
      </c>
      <c r="K460" s="5" t="str">
        <f t="shared" si="79"/>
        <v/>
      </c>
      <c r="L460" s="5" t="str">
        <f t="shared" si="81"/>
        <v/>
      </c>
      <c r="M460" s="5" t="str">
        <f t="shared" si="80"/>
        <v/>
      </c>
    </row>
    <row r="461" spans="1:13" x14ac:dyDescent="0.25">
      <c r="A461" s="4">
        <f t="shared" si="87"/>
        <v>449</v>
      </c>
      <c r="B461" s="1"/>
      <c r="C461" s="7"/>
      <c r="D461" s="8" t="str">
        <f t="shared" si="82"/>
        <v/>
      </c>
      <c r="E461" s="6" t="str">
        <f t="shared" si="83"/>
        <v xml:space="preserve">   ---</v>
      </c>
      <c r="F461" s="6" t="str">
        <f t="shared" si="84"/>
        <v xml:space="preserve">   ---</v>
      </c>
      <c r="G461" s="5" t="str">
        <f t="shared" si="85"/>
        <v/>
      </c>
      <c r="H461" s="6" t="str">
        <f t="shared" si="86"/>
        <v/>
      </c>
      <c r="I461" s="14" t="str">
        <f>IF(OR($B461="P",$B461="",$B461="AC",$B461="NT",$B461="Pc",$B461="CT",$B460="NT"),"   ---",(IF(AND(OR($B459="NT",$B459=""),$B462="CT",NOT($B460="Ac"),NOT($B461="NMe")),10^(VLOOKUP($B461,B!$C$5:$H$36,2,FALSE)+VLOOKUP($B460,B!$C$5:$H$36,3,FALSE)+B!$E$33+B!$D$34),(IF(AND(OR($B459="NT",$B459=""),NOT($B460="Ac")),10^(VLOOKUP($B461,B!$C$5:$H$36,2,FALSE)+VLOOKUP($B460,B!$C$5:$H$36,3,FALSE)+B!$E$33),(IF(AND($B462="CT",NOT($B461="NMe")),10^(VLOOKUP($B461,B!$C$5:$H$36,2,FALSE)+VLOOKUP($B460,B!$C$5:$H$36,3,FALSE)+B!$D$34),10^(VLOOKUP($B461,B!$C$5:$H$36,2,FALSE)+VLOOKUP($B460,B!$C$5:$H$36,3,FALSE)))))))))</f>
        <v xml:space="preserve">   ---</v>
      </c>
      <c r="J461" s="14" t="str">
        <f>IF(OR($B461="P",$B461="",$B461="AC",$B461="NT",$B461="Pc",$B461="CT",$B460="NT"),"   ---",(IF(AND(OR($B459="NT",$B459=""),$B462="CT",NOT($B460="Ac"),NOT($B461="NMe")),10^(VLOOKUP($B461,B!$C$5:$H$36,5,FALSE)+VLOOKUP($B460,B!$C$5:$H$36,6,FALSE)+B!$H$33+B!$G$34),(IF(AND(OR($B459="NT",$B459=""),NOT($B460="Ac")),10^(VLOOKUP($B461,B!$C$5:$H$36,5,FALSE)+VLOOKUP($B460,B!$C$5:$H$36,6,FALSE)+B!$H$33),(IF(AND($B462="CT",NOT($B461="NMe")),10^(VLOOKUP($B461,B!$C$5:$H$36,5,FALSE)+VLOOKUP($B460,B!$C$5:$H$36,6,FALSE)+B!$G$34),10^(VLOOKUP($B461,B!$C$5:$H$36,5,FALSE)+VLOOKUP($B460,B!$C$5:$H$36,6,FALSE)))))))))</f>
        <v xml:space="preserve">   ---</v>
      </c>
      <c r="K461" s="5" t="str">
        <f t="shared" si="79"/>
        <v/>
      </c>
      <c r="L461" s="5" t="str">
        <f t="shared" si="81"/>
        <v/>
      </c>
      <c r="M461" s="5" t="str">
        <f t="shared" si="80"/>
        <v/>
      </c>
    </row>
    <row r="462" spans="1:13" x14ac:dyDescent="0.25">
      <c r="A462" s="4">
        <f t="shared" si="87"/>
        <v>450</v>
      </c>
      <c r="B462" s="1"/>
      <c r="C462" s="7"/>
      <c r="D462" s="8" t="str">
        <f t="shared" si="82"/>
        <v/>
      </c>
      <c r="E462" s="6" t="str">
        <f t="shared" si="83"/>
        <v xml:space="preserve">   ---</v>
      </c>
      <c r="F462" s="6" t="str">
        <f t="shared" si="84"/>
        <v xml:space="preserve">   ---</v>
      </c>
      <c r="G462" s="5" t="str">
        <f t="shared" si="85"/>
        <v/>
      </c>
      <c r="H462" s="6" t="str">
        <f t="shared" si="86"/>
        <v/>
      </c>
      <c r="I462" s="14" t="str">
        <f>IF(OR($B462="P",$B462="",$B462="AC",$B462="NT",$B462="Pc",$B462="CT",$B461="NT"),"   ---",(IF(AND(OR($B460="NT",$B460=""),$B463="CT",NOT($B461="Ac"),NOT($B462="NMe")),10^(VLOOKUP($B462,B!$C$5:$H$36,2,FALSE)+VLOOKUP($B461,B!$C$5:$H$36,3,FALSE)+B!$E$33+B!$D$34),(IF(AND(OR($B460="NT",$B460=""),NOT($B461="Ac")),10^(VLOOKUP($B462,B!$C$5:$H$36,2,FALSE)+VLOOKUP($B461,B!$C$5:$H$36,3,FALSE)+B!$E$33),(IF(AND($B463="CT",NOT($B462="NMe")),10^(VLOOKUP($B462,B!$C$5:$H$36,2,FALSE)+VLOOKUP($B461,B!$C$5:$H$36,3,FALSE)+B!$D$34),10^(VLOOKUP($B462,B!$C$5:$H$36,2,FALSE)+VLOOKUP($B461,B!$C$5:$H$36,3,FALSE)))))))))</f>
        <v xml:space="preserve">   ---</v>
      </c>
      <c r="J462" s="14" t="str">
        <f>IF(OR($B462="P",$B462="",$B462="AC",$B462="NT",$B462="Pc",$B462="CT",$B461="NT"),"   ---",(IF(AND(OR($B460="NT",$B460=""),$B463="CT",NOT($B461="Ac"),NOT($B462="NMe")),10^(VLOOKUP($B462,B!$C$5:$H$36,5,FALSE)+VLOOKUP($B461,B!$C$5:$H$36,6,FALSE)+B!$H$33+B!$G$34),(IF(AND(OR($B460="NT",$B460=""),NOT($B461="Ac")),10^(VLOOKUP($B462,B!$C$5:$H$36,5,FALSE)+VLOOKUP($B461,B!$C$5:$H$36,6,FALSE)+B!$H$33),(IF(AND($B463="CT",NOT($B462="NMe")),10^(VLOOKUP($B462,B!$C$5:$H$36,5,FALSE)+VLOOKUP($B461,B!$C$5:$H$36,6,FALSE)+B!$G$34),10^(VLOOKUP($B462,B!$C$5:$H$36,5,FALSE)+VLOOKUP($B461,B!$C$5:$H$36,6,FALSE)))))))))</f>
        <v xml:space="preserve">   ---</v>
      </c>
      <c r="K462" s="5" t="str">
        <f t="shared" si="79"/>
        <v/>
      </c>
      <c r="L462" s="5" t="str">
        <f t="shared" si="81"/>
        <v/>
      </c>
      <c r="M462" s="5" t="str">
        <f t="shared" si="80"/>
        <v/>
      </c>
    </row>
    <row r="463" spans="1:13" x14ac:dyDescent="0.25">
      <c r="A463" s="4">
        <f t="shared" si="87"/>
        <v>451</v>
      </c>
      <c r="B463" s="1"/>
      <c r="C463" s="7"/>
      <c r="D463" s="8" t="str">
        <f t="shared" si="82"/>
        <v/>
      </c>
      <c r="E463" s="6" t="str">
        <f t="shared" si="83"/>
        <v xml:space="preserve">   ---</v>
      </c>
      <c r="F463" s="6" t="str">
        <f t="shared" si="84"/>
        <v xml:space="preserve">   ---</v>
      </c>
      <c r="G463" s="5" t="str">
        <f t="shared" si="85"/>
        <v/>
      </c>
      <c r="H463" s="6" t="str">
        <f t="shared" si="86"/>
        <v/>
      </c>
      <c r="I463" s="14" t="str">
        <f>IF(OR($B463="P",$B463="",$B463="AC",$B463="NT",$B463="Pc",$B463="CT",$B462="NT"),"   ---",(IF(AND(OR($B461="NT",$B461=""),$B464="CT",NOT($B462="Ac"),NOT($B463="NMe")),10^(VLOOKUP($B463,B!$C$5:$H$36,2,FALSE)+VLOOKUP($B462,B!$C$5:$H$36,3,FALSE)+B!$E$33+B!$D$34),(IF(AND(OR($B461="NT",$B461=""),NOT($B462="Ac")),10^(VLOOKUP($B463,B!$C$5:$H$36,2,FALSE)+VLOOKUP($B462,B!$C$5:$H$36,3,FALSE)+B!$E$33),(IF(AND($B464="CT",NOT($B463="NMe")),10^(VLOOKUP($B463,B!$C$5:$H$36,2,FALSE)+VLOOKUP($B462,B!$C$5:$H$36,3,FALSE)+B!$D$34),10^(VLOOKUP($B463,B!$C$5:$H$36,2,FALSE)+VLOOKUP($B462,B!$C$5:$H$36,3,FALSE)))))))))</f>
        <v xml:space="preserve">   ---</v>
      </c>
      <c r="J463" s="14" t="str">
        <f>IF(OR($B463="P",$B463="",$B463="AC",$B463="NT",$B463="Pc",$B463="CT",$B462="NT"),"   ---",(IF(AND(OR($B461="NT",$B461=""),$B464="CT",NOT($B462="Ac"),NOT($B463="NMe")),10^(VLOOKUP($B463,B!$C$5:$H$36,5,FALSE)+VLOOKUP($B462,B!$C$5:$H$36,6,FALSE)+B!$H$33+B!$G$34),(IF(AND(OR($B461="NT",$B461=""),NOT($B462="Ac")),10^(VLOOKUP($B463,B!$C$5:$H$36,5,FALSE)+VLOOKUP($B462,B!$C$5:$H$36,6,FALSE)+B!$H$33),(IF(AND($B464="CT",NOT($B463="NMe")),10^(VLOOKUP($B463,B!$C$5:$H$36,5,FALSE)+VLOOKUP($B462,B!$C$5:$H$36,6,FALSE)+B!$G$34),10^(VLOOKUP($B463,B!$C$5:$H$36,5,FALSE)+VLOOKUP($B462,B!$C$5:$H$36,6,FALSE)))))))))</f>
        <v xml:space="preserve">   ---</v>
      </c>
      <c r="K463" s="5" t="str">
        <f t="shared" ref="K463:K512" si="88">IF(OR($B463="",$B463="CT"),"",$I463*$Q$13*$H$2*$Q$8)</f>
        <v/>
      </c>
      <c r="L463" s="5" t="str">
        <f t="shared" si="81"/>
        <v/>
      </c>
      <c r="M463" s="5" t="str">
        <f t="shared" ref="M463:M512" si="89">IF(OR($B463="",$B463="CT"),"",$J463*$H$4*$Q$10)</f>
        <v/>
      </c>
    </row>
    <row r="464" spans="1:13" x14ac:dyDescent="0.25">
      <c r="A464" s="4">
        <f t="shared" si="87"/>
        <v>452</v>
      </c>
      <c r="B464" s="1"/>
      <c r="C464" s="7"/>
      <c r="D464" s="8" t="str">
        <f t="shared" si="82"/>
        <v/>
      </c>
      <c r="E464" s="6" t="str">
        <f t="shared" si="83"/>
        <v xml:space="preserve">   ---</v>
      </c>
      <c r="F464" s="6" t="str">
        <f t="shared" si="84"/>
        <v xml:space="preserve">   ---</v>
      </c>
      <c r="G464" s="5" t="str">
        <f t="shared" si="85"/>
        <v/>
      </c>
      <c r="H464" s="6" t="str">
        <f t="shared" si="86"/>
        <v/>
      </c>
      <c r="I464" s="14" t="str">
        <f>IF(OR($B464="P",$B464="",$B464="AC",$B464="NT",$B464="Pc",$B464="CT",$B463="NT"),"   ---",(IF(AND(OR($B462="NT",$B462=""),$B465="CT",NOT($B463="Ac"),NOT($B464="NMe")),10^(VLOOKUP($B464,B!$C$5:$H$36,2,FALSE)+VLOOKUP($B463,B!$C$5:$H$36,3,FALSE)+B!$E$33+B!$D$34),(IF(AND(OR($B462="NT",$B462=""),NOT($B463="Ac")),10^(VLOOKUP($B464,B!$C$5:$H$36,2,FALSE)+VLOOKUP($B463,B!$C$5:$H$36,3,FALSE)+B!$E$33),(IF(AND($B465="CT",NOT($B464="NMe")),10^(VLOOKUP($B464,B!$C$5:$H$36,2,FALSE)+VLOOKUP($B463,B!$C$5:$H$36,3,FALSE)+B!$D$34),10^(VLOOKUP($B464,B!$C$5:$H$36,2,FALSE)+VLOOKUP($B463,B!$C$5:$H$36,3,FALSE)))))))))</f>
        <v xml:space="preserve">   ---</v>
      </c>
      <c r="J464" s="14" t="str">
        <f>IF(OR($B464="P",$B464="",$B464="AC",$B464="NT",$B464="Pc",$B464="CT",$B463="NT"),"   ---",(IF(AND(OR($B462="NT",$B462=""),$B465="CT",NOT($B463="Ac"),NOT($B464="NMe")),10^(VLOOKUP($B464,B!$C$5:$H$36,5,FALSE)+VLOOKUP($B463,B!$C$5:$H$36,6,FALSE)+B!$H$33+B!$G$34),(IF(AND(OR($B462="NT",$B462=""),NOT($B463="Ac")),10^(VLOOKUP($B464,B!$C$5:$H$36,5,FALSE)+VLOOKUP($B463,B!$C$5:$H$36,6,FALSE)+B!$H$33),(IF(AND($B465="CT",NOT($B464="NMe")),10^(VLOOKUP($B464,B!$C$5:$H$36,5,FALSE)+VLOOKUP($B463,B!$C$5:$H$36,6,FALSE)+B!$G$34),10^(VLOOKUP($B464,B!$C$5:$H$36,5,FALSE)+VLOOKUP($B463,B!$C$5:$H$36,6,FALSE)))))))))</f>
        <v xml:space="preserve">   ---</v>
      </c>
      <c r="K464" s="5" t="str">
        <f t="shared" si="88"/>
        <v/>
      </c>
      <c r="L464" s="5" t="str">
        <f t="shared" si="81"/>
        <v/>
      </c>
      <c r="M464" s="5" t="str">
        <f t="shared" si="89"/>
        <v/>
      </c>
    </row>
    <row r="465" spans="1:13" x14ac:dyDescent="0.25">
      <c r="A465" s="4">
        <f t="shared" si="87"/>
        <v>453</v>
      </c>
      <c r="B465" s="1"/>
      <c r="C465" s="7"/>
      <c r="D465" s="8" t="str">
        <f t="shared" si="82"/>
        <v/>
      </c>
      <c r="E465" s="6" t="str">
        <f t="shared" si="83"/>
        <v xml:space="preserve">   ---</v>
      </c>
      <c r="F465" s="6" t="str">
        <f t="shared" si="84"/>
        <v xml:space="preserve">   ---</v>
      </c>
      <c r="G465" s="5" t="str">
        <f t="shared" si="85"/>
        <v/>
      </c>
      <c r="H465" s="6" t="str">
        <f t="shared" si="86"/>
        <v/>
      </c>
      <c r="I465" s="14" t="str">
        <f>IF(OR($B465="P",$B465="",$B465="AC",$B465="NT",$B465="Pc",$B465="CT",$B464="NT"),"   ---",(IF(AND(OR($B463="NT",$B463=""),$B466="CT",NOT($B464="Ac"),NOT($B465="NMe")),10^(VLOOKUP($B465,B!$C$5:$H$36,2,FALSE)+VLOOKUP($B464,B!$C$5:$H$36,3,FALSE)+B!$E$33+B!$D$34),(IF(AND(OR($B463="NT",$B463=""),NOT($B464="Ac")),10^(VLOOKUP($B465,B!$C$5:$H$36,2,FALSE)+VLOOKUP($B464,B!$C$5:$H$36,3,FALSE)+B!$E$33),(IF(AND($B466="CT",NOT($B465="NMe")),10^(VLOOKUP($B465,B!$C$5:$H$36,2,FALSE)+VLOOKUP($B464,B!$C$5:$H$36,3,FALSE)+B!$D$34),10^(VLOOKUP($B465,B!$C$5:$H$36,2,FALSE)+VLOOKUP($B464,B!$C$5:$H$36,3,FALSE)))))))))</f>
        <v xml:space="preserve">   ---</v>
      </c>
      <c r="J465" s="14" t="str">
        <f>IF(OR($B465="P",$B465="",$B465="AC",$B465="NT",$B465="Pc",$B465="CT",$B464="NT"),"   ---",(IF(AND(OR($B463="NT",$B463=""),$B466="CT",NOT($B464="Ac"),NOT($B465="NMe")),10^(VLOOKUP($B465,B!$C$5:$H$36,5,FALSE)+VLOOKUP($B464,B!$C$5:$H$36,6,FALSE)+B!$H$33+B!$G$34),(IF(AND(OR($B463="NT",$B463=""),NOT($B464="Ac")),10^(VLOOKUP($B465,B!$C$5:$H$36,5,FALSE)+VLOOKUP($B464,B!$C$5:$H$36,6,FALSE)+B!$H$33),(IF(AND($B466="CT",NOT($B465="NMe")),10^(VLOOKUP($B465,B!$C$5:$H$36,5,FALSE)+VLOOKUP($B464,B!$C$5:$H$36,6,FALSE)+B!$G$34),10^(VLOOKUP($B465,B!$C$5:$H$36,5,FALSE)+VLOOKUP($B464,B!$C$5:$H$36,6,FALSE)))))))))</f>
        <v xml:space="preserve">   ---</v>
      </c>
      <c r="K465" s="5" t="str">
        <f t="shared" si="88"/>
        <v/>
      </c>
      <c r="L465" s="5" t="str">
        <f t="shared" si="81"/>
        <v/>
      </c>
      <c r="M465" s="5" t="str">
        <f t="shared" si="89"/>
        <v/>
      </c>
    </row>
    <row r="466" spans="1:13" x14ac:dyDescent="0.25">
      <c r="A466" s="4">
        <f t="shared" si="87"/>
        <v>454</v>
      </c>
      <c r="B466" s="1"/>
      <c r="C466" s="7"/>
      <c r="D466" s="8" t="str">
        <f t="shared" si="82"/>
        <v/>
      </c>
      <c r="E466" s="6" t="str">
        <f t="shared" si="83"/>
        <v xml:space="preserve">   ---</v>
      </c>
      <c r="F466" s="6" t="str">
        <f t="shared" si="84"/>
        <v xml:space="preserve">   ---</v>
      </c>
      <c r="G466" s="5" t="str">
        <f t="shared" si="85"/>
        <v/>
      </c>
      <c r="H466" s="6" t="str">
        <f t="shared" si="86"/>
        <v/>
      </c>
      <c r="I466" s="14" t="str">
        <f>IF(OR($B466="P",$B466="",$B466="AC",$B466="NT",$B466="Pc",$B466="CT",$B465="NT"),"   ---",(IF(AND(OR($B464="NT",$B464=""),$B467="CT",NOT($B465="Ac"),NOT($B466="NMe")),10^(VLOOKUP($B466,B!$C$5:$H$36,2,FALSE)+VLOOKUP($B465,B!$C$5:$H$36,3,FALSE)+B!$E$33+B!$D$34),(IF(AND(OR($B464="NT",$B464=""),NOT($B465="Ac")),10^(VLOOKUP($B466,B!$C$5:$H$36,2,FALSE)+VLOOKUP($B465,B!$C$5:$H$36,3,FALSE)+B!$E$33),(IF(AND($B467="CT",NOT($B466="NMe")),10^(VLOOKUP($B466,B!$C$5:$H$36,2,FALSE)+VLOOKUP($B465,B!$C$5:$H$36,3,FALSE)+B!$D$34),10^(VLOOKUP($B466,B!$C$5:$H$36,2,FALSE)+VLOOKUP($B465,B!$C$5:$H$36,3,FALSE)))))))))</f>
        <v xml:space="preserve">   ---</v>
      </c>
      <c r="J466" s="14" t="str">
        <f>IF(OR($B466="P",$B466="",$B466="AC",$B466="NT",$B466="Pc",$B466="CT",$B465="NT"),"   ---",(IF(AND(OR($B464="NT",$B464=""),$B467="CT",NOT($B465="Ac"),NOT($B466="NMe")),10^(VLOOKUP($B466,B!$C$5:$H$36,5,FALSE)+VLOOKUP($B465,B!$C$5:$H$36,6,FALSE)+B!$H$33+B!$G$34),(IF(AND(OR($B464="NT",$B464=""),NOT($B465="Ac")),10^(VLOOKUP($B466,B!$C$5:$H$36,5,FALSE)+VLOOKUP($B465,B!$C$5:$H$36,6,FALSE)+B!$H$33),(IF(AND($B467="CT",NOT($B466="NMe")),10^(VLOOKUP($B466,B!$C$5:$H$36,5,FALSE)+VLOOKUP($B465,B!$C$5:$H$36,6,FALSE)+B!$G$34),10^(VLOOKUP($B466,B!$C$5:$H$36,5,FALSE)+VLOOKUP($B465,B!$C$5:$H$36,6,FALSE)))))))))</f>
        <v xml:space="preserve">   ---</v>
      </c>
      <c r="K466" s="5" t="str">
        <f t="shared" si="88"/>
        <v/>
      </c>
      <c r="L466" s="5" t="str">
        <f t="shared" si="81"/>
        <v/>
      </c>
      <c r="M466" s="5" t="str">
        <f t="shared" si="89"/>
        <v/>
      </c>
    </row>
    <row r="467" spans="1:13" x14ac:dyDescent="0.25">
      <c r="A467" s="4">
        <f t="shared" si="87"/>
        <v>455</v>
      </c>
      <c r="B467" s="1"/>
      <c r="C467" s="7"/>
      <c r="D467" s="8" t="str">
        <f t="shared" si="82"/>
        <v/>
      </c>
      <c r="E467" s="6" t="str">
        <f t="shared" si="83"/>
        <v xml:space="preserve">   ---</v>
      </c>
      <c r="F467" s="6" t="str">
        <f t="shared" si="84"/>
        <v xml:space="preserve">   ---</v>
      </c>
      <c r="G467" s="5" t="str">
        <f t="shared" si="85"/>
        <v/>
      </c>
      <c r="H467" s="6" t="str">
        <f t="shared" si="86"/>
        <v/>
      </c>
      <c r="I467" s="14" t="str">
        <f>IF(OR($B467="P",$B467="",$B467="AC",$B467="NT",$B467="Pc",$B467="CT",$B466="NT"),"   ---",(IF(AND(OR($B465="NT",$B465=""),$B468="CT",NOT($B466="Ac"),NOT($B467="NMe")),10^(VLOOKUP($B467,B!$C$5:$H$36,2,FALSE)+VLOOKUP($B466,B!$C$5:$H$36,3,FALSE)+B!$E$33+B!$D$34),(IF(AND(OR($B465="NT",$B465=""),NOT($B466="Ac")),10^(VLOOKUP($B467,B!$C$5:$H$36,2,FALSE)+VLOOKUP($B466,B!$C$5:$H$36,3,FALSE)+B!$E$33),(IF(AND($B468="CT",NOT($B467="NMe")),10^(VLOOKUP($B467,B!$C$5:$H$36,2,FALSE)+VLOOKUP($B466,B!$C$5:$H$36,3,FALSE)+B!$D$34),10^(VLOOKUP($B467,B!$C$5:$H$36,2,FALSE)+VLOOKUP($B466,B!$C$5:$H$36,3,FALSE)))))))))</f>
        <v xml:space="preserve">   ---</v>
      </c>
      <c r="J467" s="14" t="str">
        <f>IF(OR($B467="P",$B467="",$B467="AC",$B467="NT",$B467="Pc",$B467="CT",$B466="NT"),"   ---",(IF(AND(OR($B465="NT",$B465=""),$B468="CT",NOT($B466="Ac"),NOT($B467="NMe")),10^(VLOOKUP($B467,B!$C$5:$H$36,5,FALSE)+VLOOKUP($B466,B!$C$5:$H$36,6,FALSE)+B!$H$33+B!$G$34),(IF(AND(OR($B465="NT",$B465=""),NOT($B466="Ac")),10^(VLOOKUP($B467,B!$C$5:$H$36,5,FALSE)+VLOOKUP($B466,B!$C$5:$H$36,6,FALSE)+B!$H$33),(IF(AND($B468="CT",NOT($B467="NMe")),10^(VLOOKUP($B467,B!$C$5:$H$36,5,FALSE)+VLOOKUP($B466,B!$C$5:$H$36,6,FALSE)+B!$G$34),10^(VLOOKUP($B467,B!$C$5:$H$36,5,FALSE)+VLOOKUP($B466,B!$C$5:$H$36,6,FALSE)))))))))</f>
        <v xml:space="preserve">   ---</v>
      </c>
      <c r="K467" s="5" t="str">
        <f t="shared" si="88"/>
        <v/>
      </c>
      <c r="L467" s="5" t="str">
        <f t="shared" si="81"/>
        <v/>
      </c>
      <c r="M467" s="5" t="str">
        <f t="shared" si="89"/>
        <v/>
      </c>
    </row>
    <row r="468" spans="1:13" x14ac:dyDescent="0.25">
      <c r="A468" s="4">
        <f t="shared" si="87"/>
        <v>456</v>
      </c>
      <c r="B468" s="1"/>
      <c r="C468" s="7"/>
      <c r="D468" s="8" t="str">
        <f t="shared" si="82"/>
        <v/>
      </c>
      <c r="E468" s="6" t="str">
        <f t="shared" si="83"/>
        <v xml:space="preserve">   ---</v>
      </c>
      <c r="F468" s="6" t="str">
        <f t="shared" si="84"/>
        <v xml:space="preserve">   ---</v>
      </c>
      <c r="G468" s="5" t="str">
        <f t="shared" si="85"/>
        <v/>
      </c>
      <c r="H468" s="6" t="str">
        <f t="shared" si="86"/>
        <v/>
      </c>
      <c r="I468" s="14" t="str">
        <f>IF(OR($B468="P",$B468="",$B468="AC",$B468="NT",$B468="Pc",$B468="CT",$B467="NT"),"   ---",(IF(AND(OR($B466="NT",$B466=""),$B469="CT",NOT($B467="Ac"),NOT($B468="NMe")),10^(VLOOKUP($B468,B!$C$5:$H$36,2,FALSE)+VLOOKUP($B467,B!$C$5:$H$36,3,FALSE)+B!$E$33+B!$D$34),(IF(AND(OR($B466="NT",$B466=""),NOT($B467="Ac")),10^(VLOOKUP($B468,B!$C$5:$H$36,2,FALSE)+VLOOKUP($B467,B!$C$5:$H$36,3,FALSE)+B!$E$33),(IF(AND($B469="CT",NOT($B468="NMe")),10^(VLOOKUP($B468,B!$C$5:$H$36,2,FALSE)+VLOOKUP($B467,B!$C$5:$H$36,3,FALSE)+B!$D$34),10^(VLOOKUP($B468,B!$C$5:$H$36,2,FALSE)+VLOOKUP($B467,B!$C$5:$H$36,3,FALSE)))))))))</f>
        <v xml:space="preserve">   ---</v>
      </c>
      <c r="J468" s="14" t="str">
        <f>IF(OR($B468="P",$B468="",$B468="AC",$B468="NT",$B468="Pc",$B468="CT",$B467="NT"),"   ---",(IF(AND(OR($B466="NT",$B466=""),$B469="CT",NOT($B467="Ac"),NOT($B468="NMe")),10^(VLOOKUP($B468,B!$C$5:$H$36,5,FALSE)+VLOOKUP($B467,B!$C$5:$H$36,6,FALSE)+B!$H$33+B!$G$34),(IF(AND(OR($B466="NT",$B466=""),NOT($B467="Ac")),10^(VLOOKUP($B468,B!$C$5:$H$36,5,FALSE)+VLOOKUP($B467,B!$C$5:$H$36,6,FALSE)+B!$H$33),(IF(AND($B469="CT",NOT($B468="NMe")),10^(VLOOKUP($B468,B!$C$5:$H$36,5,FALSE)+VLOOKUP($B467,B!$C$5:$H$36,6,FALSE)+B!$G$34),10^(VLOOKUP($B468,B!$C$5:$H$36,5,FALSE)+VLOOKUP($B467,B!$C$5:$H$36,6,FALSE)))))))))</f>
        <v xml:space="preserve">   ---</v>
      </c>
      <c r="K468" s="5" t="str">
        <f t="shared" si="88"/>
        <v/>
      </c>
      <c r="L468" s="5" t="str">
        <f t="shared" si="81"/>
        <v/>
      </c>
      <c r="M468" s="5" t="str">
        <f t="shared" si="89"/>
        <v/>
      </c>
    </row>
    <row r="469" spans="1:13" x14ac:dyDescent="0.25">
      <c r="A469" s="4">
        <f t="shared" si="87"/>
        <v>457</v>
      </c>
      <c r="B469" s="1"/>
      <c r="C469" s="7"/>
      <c r="D469" s="8" t="str">
        <f t="shared" si="82"/>
        <v/>
      </c>
      <c r="E469" s="6" t="str">
        <f t="shared" si="83"/>
        <v xml:space="preserve">   ---</v>
      </c>
      <c r="F469" s="6" t="str">
        <f t="shared" si="84"/>
        <v xml:space="preserve">   ---</v>
      </c>
      <c r="G469" s="5" t="str">
        <f t="shared" si="85"/>
        <v/>
      </c>
      <c r="H469" s="6" t="str">
        <f t="shared" si="86"/>
        <v/>
      </c>
      <c r="I469" s="14" t="str">
        <f>IF(OR($B469="P",$B469="",$B469="AC",$B469="NT",$B469="Pc",$B469="CT",$B468="NT"),"   ---",(IF(AND(OR($B467="NT",$B467=""),$B470="CT",NOT($B468="Ac"),NOT($B469="NMe")),10^(VLOOKUP($B469,B!$C$5:$H$36,2,FALSE)+VLOOKUP($B468,B!$C$5:$H$36,3,FALSE)+B!$E$33+B!$D$34),(IF(AND(OR($B467="NT",$B467=""),NOT($B468="Ac")),10^(VLOOKUP($B469,B!$C$5:$H$36,2,FALSE)+VLOOKUP($B468,B!$C$5:$H$36,3,FALSE)+B!$E$33),(IF(AND($B470="CT",NOT($B469="NMe")),10^(VLOOKUP($B469,B!$C$5:$H$36,2,FALSE)+VLOOKUP($B468,B!$C$5:$H$36,3,FALSE)+B!$D$34),10^(VLOOKUP($B469,B!$C$5:$H$36,2,FALSE)+VLOOKUP($B468,B!$C$5:$H$36,3,FALSE)))))))))</f>
        <v xml:space="preserve">   ---</v>
      </c>
      <c r="J469" s="14" t="str">
        <f>IF(OR($B469="P",$B469="",$B469="AC",$B469="NT",$B469="Pc",$B469="CT",$B468="NT"),"   ---",(IF(AND(OR($B467="NT",$B467=""),$B470="CT",NOT($B468="Ac"),NOT($B469="NMe")),10^(VLOOKUP($B469,B!$C$5:$H$36,5,FALSE)+VLOOKUP($B468,B!$C$5:$H$36,6,FALSE)+B!$H$33+B!$G$34),(IF(AND(OR($B467="NT",$B467=""),NOT($B468="Ac")),10^(VLOOKUP($B469,B!$C$5:$H$36,5,FALSE)+VLOOKUP($B468,B!$C$5:$H$36,6,FALSE)+B!$H$33),(IF(AND($B470="CT",NOT($B469="NMe")),10^(VLOOKUP($B469,B!$C$5:$H$36,5,FALSE)+VLOOKUP($B468,B!$C$5:$H$36,6,FALSE)+B!$G$34),10^(VLOOKUP($B469,B!$C$5:$H$36,5,FALSE)+VLOOKUP($B468,B!$C$5:$H$36,6,FALSE)))))))))</f>
        <v xml:space="preserve">   ---</v>
      </c>
      <c r="K469" s="5" t="str">
        <f t="shared" si="88"/>
        <v/>
      </c>
      <c r="L469" s="5" t="str">
        <f t="shared" si="81"/>
        <v/>
      </c>
      <c r="M469" s="5" t="str">
        <f t="shared" si="89"/>
        <v/>
      </c>
    </row>
    <row r="470" spans="1:13" x14ac:dyDescent="0.25">
      <c r="A470" s="4">
        <f t="shared" si="87"/>
        <v>458</v>
      </c>
      <c r="B470" s="1"/>
      <c r="C470" s="7"/>
      <c r="D470" s="8" t="str">
        <f t="shared" si="82"/>
        <v/>
      </c>
      <c r="E470" s="6" t="str">
        <f t="shared" si="83"/>
        <v xml:space="preserve">   ---</v>
      </c>
      <c r="F470" s="6" t="str">
        <f t="shared" si="84"/>
        <v xml:space="preserve">   ---</v>
      </c>
      <c r="G470" s="5" t="str">
        <f t="shared" si="85"/>
        <v/>
      </c>
      <c r="H470" s="6" t="str">
        <f t="shared" si="86"/>
        <v/>
      </c>
      <c r="I470" s="14" t="str">
        <f>IF(OR($B470="P",$B470="",$B470="AC",$B470="NT",$B470="Pc",$B470="CT",$B469="NT"),"   ---",(IF(AND(OR($B468="NT",$B468=""),$B471="CT",NOT($B469="Ac"),NOT($B470="NMe")),10^(VLOOKUP($B470,B!$C$5:$H$36,2,FALSE)+VLOOKUP($B469,B!$C$5:$H$36,3,FALSE)+B!$E$33+B!$D$34),(IF(AND(OR($B468="NT",$B468=""),NOT($B469="Ac")),10^(VLOOKUP($B470,B!$C$5:$H$36,2,FALSE)+VLOOKUP($B469,B!$C$5:$H$36,3,FALSE)+B!$E$33),(IF(AND($B471="CT",NOT($B470="NMe")),10^(VLOOKUP($B470,B!$C$5:$H$36,2,FALSE)+VLOOKUP($B469,B!$C$5:$H$36,3,FALSE)+B!$D$34),10^(VLOOKUP($B470,B!$C$5:$H$36,2,FALSE)+VLOOKUP($B469,B!$C$5:$H$36,3,FALSE)))))))))</f>
        <v xml:space="preserve">   ---</v>
      </c>
      <c r="J470" s="14" t="str">
        <f>IF(OR($B470="P",$B470="",$B470="AC",$B470="NT",$B470="Pc",$B470="CT",$B469="NT"),"   ---",(IF(AND(OR($B468="NT",$B468=""),$B471="CT",NOT($B469="Ac"),NOT($B470="NMe")),10^(VLOOKUP($B470,B!$C$5:$H$36,5,FALSE)+VLOOKUP($B469,B!$C$5:$H$36,6,FALSE)+B!$H$33+B!$G$34),(IF(AND(OR($B468="NT",$B468=""),NOT($B469="Ac")),10^(VLOOKUP($B470,B!$C$5:$H$36,5,FALSE)+VLOOKUP($B469,B!$C$5:$H$36,6,FALSE)+B!$H$33),(IF(AND($B471="CT",NOT($B470="NMe")),10^(VLOOKUP($B470,B!$C$5:$H$36,5,FALSE)+VLOOKUP($B469,B!$C$5:$H$36,6,FALSE)+B!$G$34),10^(VLOOKUP($B470,B!$C$5:$H$36,5,FALSE)+VLOOKUP($B469,B!$C$5:$H$36,6,FALSE)))))))))</f>
        <v xml:space="preserve">   ---</v>
      </c>
      <c r="K470" s="5" t="str">
        <f t="shared" si="88"/>
        <v/>
      </c>
      <c r="L470" s="5" t="str">
        <f t="shared" si="81"/>
        <v/>
      </c>
      <c r="M470" s="5" t="str">
        <f t="shared" si="89"/>
        <v/>
      </c>
    </row>
    <row r="471" spans="1:13" x14ac:dyDescent="0.25">
      <c r="A471" s="4">
        <f t="shared" si="87"/>
        <v>459</v>
      </c>
      <c r="B471" s="1"/>
      <c r="C471" s="7"/>
      <c r="D471" s="8" t="str">
        <f t="shared" si="82"/>
        <v/>
      </c>
      <c r="E471" s="6" t="str">
        <f t="shared" si="83"/>
        <v xml:space="preserve">   ---</v>
      </c>
      <c r="F471" s="6" t="str">
        <f t="shared" si="84"/>
        <v xml:space="preserve">   ---</v>
      </c>
      <c r="G471" s="5" t="str">
        <f t="shared" si="85"/>
        <v/>
      </c>
      <c r="H471" s="6" t="str">
        <f t="shared" si="86"/>
        <v/>
      </c>
      <c r="I471" s="14" t="str">
        <f>IF(OR($B471="P",$B471="",$B471="AC",$B471="NT",$B471="Pc",$B471="CT",$B470="NT"),"   ---",(IF(AND(OR($B469="NT",$B469=""),$B472="CT",NOT($B470="Ac"),NOT($B471="NMe")),10^(VLOOKUP($B471,B!$C$5:$H$36,2,FALSE)+VLOOKUP($B470,B!$C$5:$H$36,3,FALSE)+B!$E$33+B!$D$34),(IF(AND(OR($B469="NT",$B469=""),NOT($B470="Ac")),10^(VLOOKUP($B471,B!$C$5:$H$36,2,FALSE)+VLOOKUP($B470,B!$C$5:$H$36,3,FALSE)+B!$E$33),(IF(AND($B472="CT",NOT($B471="NMe")),10^(VLOOKUP($B471,B!$C$5:$H$36,2,FALSE)+VLOOKUP($B470,B!$C$5:$H$36,3,FALSE)+B!$D$34),10^(VLOOKUP($B471,B!$C$5:$H$36,2,FALSE)+VLOOKUP($B470,B!$C$5:$H$36,3,FALSE)))))))))</f>
        <v xml:space="preserve">   ---</v>
      </c>
      <c r="J471" s="14" t="str">
        <f>IF(OR($B471="P",$B471="",$B471="AC",$B471="NT",$B471="Pc",$B471="CT",$B470="NT"),"   ---",(IF(AND(OR($B469="NT",$B469=""),$B472="CT",NOT($B470="Ac"),NOT($B471="NMe")),10^(VLOOKUP($B471,B!$C$5:$H$36,5,FALSE)+VLOOKUP($B470,B!$C$5:$H$36,6,FALSE)+B!$H$33+B!$G$34),(IF(AND(OR($B469="NT",$B469=""),NOT($B470="Ac")),10^(VLOOKUP($B471,B!$C$5:$H$36,5,FALSE)+VLOOKUP($B470,B!$C$5:$H$36,6,FALSE)+B!$H$33),(IF(AND($B472="CT",NOT($B471="NMe")),10^(VLOOKUP($B471,B!$C$5:$H$36,5,FALSE)+VLOOKUP($B470,B!$C$5:$H$36,6,FALSE)+B!$G$34),10^(VLOOKUP($B471,B!$C$5:$H$36,5,FALSE)+VLOOKUP($B470,B!$C$5:$H$36,6,FALSE)))))))))</f>
        <v xml:space="preserve">   ---</v>
      </c>
      <c r="K471" s="5" t="str">
        <f t="shared" si="88"/>
        <v/>
      </c>
      <c r="L471" s="5" t="str">
        <f t="shared" si="81"/>
        <v/>
      </c>
      <c r="M471" s="5" t="str">
        <f t="shared" si="89"/>
        <v/>
      </c>
    </row>
    <row r="472" spans="1:13" x14ac:dyDescent="0.25">
      <c r="A472" s="4">
        <f t="shared" si="87"/>
        <v>460</v>
      </c>
      <c r="B472" s="1"/>
      <c r="C472" s="7"/>
      <c r="D472" s="8" t="str">
        <f t="shared" si="82"/>
        <v/>
      </c>
      <c r="E472" s="6" t="str">
        <f t="shared" si="83"/>
        <v xml:space="preserve">   ---</v>
      </c>
      <c r="F472" s="6" t="str">
        <f t="shared" si="84"/>
        <v xml:space="preserve">   ---</v>
      </c>
      <c r="G472" s="5" t="str">
        <f t="shared" si="85"/>
        <v/>
      </c>
      <c r="H472" s="6" t="str">
        <f t="shared" si="86"/>
        <v/>
      </c>
      <c r="I472" s="14" t="str">
        <f>IF(OR($B472="P",$B472="",$B472="AC",$B472="NT",$B472="Pc",$B472="CT",$B471="NT"),"   ---",(IF(AND(OR($B470="NT",$B470=""),$B473="CT",NOT($B471="Ac"),NOT($B472="NMe")),10^(VLOOKUP($B472,B!$C$5:$H$36,2,FALSE)+VLOOKUP($B471,B!$C$5:$H$36,3,FALSE)+B!$E$33+B!$D$34),(IF(AND(OR($B470="NT",$B470=""),NOT($B471="Ac")),10^(VLOOKUP($B472,B!$C$5:$H$36,2,FALSE)+VLOOKUP($B471,B!$C$5:$H$36,3,FALSE)+B!$E$33),(IF(AND($B473="CT",NOT($B472="NMe")),10^(VLOOKUP($B472,B!$C$5:$H$36,2,FALSE)+VLOOKUP($B471,B!$C$5:$H$36,3,FALSE)+B!$D$34),10^(VLOOKUP($B472,B!$C$5:$H$36,2,FALSE)+VLOOKUP($B471,B!$C$5:$H$36,3,FALSE)))))))))</f>
        <v xml:space="preserve">   ---</v>
      </c>
      <c r="J472" s="14" t="str">
        <f>IF(OR($B472="P",$B472="",$B472="AC",$B472="NT",$B472="Pc",$B472="CT",$B471="NT"),"   ---",(IF(AND(OR($B470="NT",$B470=""),$B473="CT",NOT($B471="Ac"),NOT($B472="NMe")),10^(VLOOKUP($B472,B!$C$5:$H$36,5,FALSE)+VLOOKUP($B471,B!$C$5:$H$36,6,FALSE)+B!$H$33+B!$G$34),(IF(AND(OR($B470="NT",$B470=""),NOT($B471="Ac")),10^(VLOOKUP($B472,B!$C$5:$H$36,5,FALSE)+VLOOKUP($B471,B!$C$5:$H$36,6,FALSE)+B!$H$33),(IF(AND($B473="CT",NOT($B472="NMe")),10^(VLOOKUP($B472,B!$C$5:$H$36,5,FALSE)+VLOOKUP($B471,B!$C$5:$H$36,6,FALSE)+B!$G$34),10^(VLOOKUP($B472,B!$C$5:$H$36,5,FALSE)+VLOOKUP($B471,B!$C$5:$H$36,6,FALSE)))))))))</f>
        <v xml:space="preserve">   ---</v>
      </c>
      <c r="K472" s="5" t="str">
        <f t="shared" si="88"/>
        <v/>
      </c>
      <c r="L472" s="5" t="str">
        <f t="shared" si="81"/>
        <v/>
      </c>
      <c r="M472" s="5" t="str">
        <f t="shared" si="89"/>
        <v/>
      </c>
    </row>
    <row r="473" spans="1:13" x14ac:dyDescent="0.25">
      <c r="A473" s="4">
        <f t="shared" si="87"/>
        <v>461</v>
      </c>
      <c r="B473" s="1"/>
      <c r="C473" s="7"/>
      <c r="D473" s="8" t="str">
        <f t="shared" si="82"/>
        <v/>
      </c>
      <c r="E473" s="6" t="str">
        <f t="shared" si="83"/>
        <v xml:space="preserve">   ---</v>
      </c>
      <c r="F473" s="6" t="str">
        <f t="shared" si="84"/>
        <v xml:space="preserve">   ---</v>
      </c>
      <c r="G473" s="5" t="str">
        <f t="shared" si="85"/>
        <v/>
      </c>
      <c r="H473" s="6" t="str">
        <f t="shared" si="86"/>
        <v/>
      </c>
      <c r="I473" s="14" t="str">
        <f>IF(OR($B473="P",$B473="",$B473="AC",$B473="NT",$B473="Pc",$B473="CT",$B472="NT"),"   ---",(IF(AND(OR($B471="NT",$B471=""),$B474="CT",NOT($B472="Ac"),NOT($B473="NMe")),10^(VLOOKUP($B473,B!$C$5:$H$36,2,FALSE)+VLOOKUP($B472,B!$C$5:$H$36,3,FALSE)+B!$E$33+B!$D$34),(IF(AND(OR($B471="NT",$B471=""),NOT($B472="Ac")),10^(VLOOKUP($B473,B!$C$5:$H$36,2,FALSE)+VLOOKUP($B472,B!$C$5:$H$36,3,FALSE)+B!$E$33),(IF(AND($B474="CT",NOT($B473="NMe")),10^(VLOOKUP($B473,B!$C$5:$H$36,2,FALSE)+VLOOKUP($B472,B!$C$5:$H$36,3,FALSE)+B!$D$34),10^(VLOOKUP($B473,B!$C$5:$H$36,2,FALSE)+VLOOKUP($B472,B!$C$5:$H$36,3,FALSE)))))))))</f>
        <v xml:space="preserve">   ---</v>
      </c>
      <c r="J473" s="14" t="str">
        <f>IF(OR($B473="P",$B473="",$B473="AC",$B473="NT",$B473="Pc",$B473="CT",$B472="NT"),"   ---",(IF(AND(OR($B471="NT",$B471=""),$B474="CT",NOT($B472="Ac"),NOT($B473="NMe")),10^(VLOOKUP($B473,B!$C$5:$H$36,5,FALSE)+VLOOKUP($B472,B!$C$5:$H$36,6,FALSE)+B!$H$33+B!$G$34),(IF(AND(OR($B471="NT",$B471=""),NOT($B472="Ac")),10^(VLOOKUP($B473,B!$C$5:$H$36,5,FALSE)+VLOOKUP($B472,B!$C$5:$H$36,6,FALSE)+B!$H$33),(IF(AND($B474="CT",NOT($B473="NMe")),10^(VLOOKUP($B473,B!$C$5:$H$36,5,FALSE)+VLOOKUP($B472,B!$C$5:$H$36,6,FALSE)+B!$G$34),10^(VLOOKUP($B473,B!$C$5:$H$36,5,FALSE)+VLOOKUP($B472,B!$C$5:$H$36,6,FALSE)))))))))</f>
        <v xml:space="preserve">   ---</v>
      </c>
      <c r="K473" s="5" t="str">
        <f t="shared" si="88"/>
        <v/>
      </c>
      <c r="L473" s="5" t="str">
        <f t="shared" si="81"/>
        <v/>
      </c>
      <c r="M473" s="5" t="str">
        <f t="shared" si="89"/>
        <v/>
      </c>
    </row>
    <row r="474" spans="1:13" x14ac:dyDescent="0.25">
      <c r="A474" s="4">
        <f t="shared" si="87"/>
        <v>462</v>
      </c>
      <c r="B474" s="1"/>
      <c r="C474" s="7"/>
      <c r="D474" s="8" t="str">
        <f t="shared" si="82"/>
        <v/>
      </c>
      <c r="E474" s="6" t="str">
        <f t="shared" si="83"/>
        <v xml:space="preserve">   ---</v>
      </c>
      <c r="F474" s="6" t="str">
        <f t="shared" si="84"/>
        <v xml:space="preserve">   ---</v>
      </c>
      <c r="G474" s="5" t="str">
        <f t="shared" si="85"/>
        <v/>
      </c>
      <c r="H474" s="6" t="str">
        <f t="shared" si="86"/>
        <v/>
      </c>
      <c r="I474" s="14" t="str">
        <f>IF(OR($B474="P",$B474="",$B474="AC",$B474="NT",$B474="Pc",$B474="CT",$B473="NT"),"   ---",(IF(AND(OR($B472="NT",$B472=""),$B475="CT",NOT($B473="Ac"),NOT($B474="NMe")),10^(VLOOKUP($B474,B!$C$5:$H$36,2,FALSE)+VLOOKUP($B473,B!$C$5:$H$36,3,FALSE)+B!$E$33+B!$D$34),(IF(AND(OR($B472="NT",$B472=""),NOT($B473="Ac")),10^(VLOOKUP($B474,B!$C$5:$H$36,2,FALSE)+VLOOKUP($B473,B!$C$5:$H$36,3,FALSE)+B!$E$33),(IF(AND($B475="CT",NOT($B474="NMe")),10^(VLOOKUP($B474,B!$C$5:$H$36,2,FALSE)+VLOOKUP($B473,B!$C$5:$H$36,3,FALSE)+B!$D$34),10^(VLOOKUP($B474,B!$C$5:$H$36,2,FALSE)+VLOOKUP($B473,B!$C$5:$H$36,3,FALSE)))))))))</f>
        <v xml:space="preserve">   ---</v>
      </c>
      <c r="J474" s="14" t="str">
        <f>IF(OR($B474="P",$B474="",$B474="AC",$B474="NT",$B474="Pc",$B474="CT",$B473="NT"),"   ---",(IF(AND(OR($B472="NT",$B472=""),$B475="CT",NOT($B473="Ac"),NOT($B474="NMe")),10^(VLOOKUP($B474,B!$C$5:$H$36,5,FALSE)+VLOOKUP($B473,B!$C$5:$H$36,6,FALSE)+B!$H$33+B!$G$34),(IF(AND(OR($B472="NT",$B472=""),NOT($B473="Ac")),10^(VLOOKUP($B474,B!$C$5:$H$36,5,FALSE)+VLOOKUP($B473,B!$C$5:$H$36,6,FALSE)+B!$H$33),(IF(AND($B475="CT",NOT($B474="NMe")),10^(VLOOKUP($B474,B!$C$5:$H$36,5,FALSE)+VLOOKUP($B473,B!$C$5:$H$36,6,FALSE)+B!$G$34),10^(VLOOKUP($B474,B!$C$5:$H$36,5,FALSE)+VLOOKUP($B473,B!$C$5:$H$36,6,FALSE)))))))))</f>
        <v xml:space="preserve">   ---</v>
      </c>
      <c r="K474" s="5" t="str">
        <f t="shared" si="88"/>
        <v/>
      </c>
      <c r="L474" s="5" t="str">
        <f t="shared" si="81"/>
        <v/>
      </c>
      <c r="M474" s="5" t="str">
        <f t="shared" si="89"/>
        <v/>
      </c>
    </row>
    <row r="475" spans="1:13" x14ac:dyDescent="0.25">
      <c r="A475" s="4">
        <f t="shared" si="87"/>
        <v>463</v>
      </c>
      <c r="B475" s="1"/>
      <c r="C475" s="7"/>
      <c r="D475" s="8" t="str">
        <f t="shared" si="82"/>
        <v/>
      </c>
      <c r="E475" s="6" t="str">
        <f t="shared" si="83"/>
        <v xml:space="preserve">   ---</v>
      </c>
      <c r="F475" s="6" t="str">
        <f t="shared" si="84"/>
        <v xml:space="preserve">   ---</v>
      </c>
      <c r="G475" s="5" t="str">
        <f t="shared" si="85"/>
        <v/>
      </c>
      <c r="H475" s="6" t="str">
        <f t="shared" si="86"/>
        <v/>
      </c>
      <c r="I475" s="14" t="str">
        <f>IF(OR($B475="P",$B475="",$B475="AC",$B475="NT",$B475="Pc",$B475="CT",$B474="NT"),"   ---",(IF(AND(OR($B473="NT",$B473=""),$B476="CT",NOT($B474="Ac"),NOT($B475="NMe")),10^(VLOOKUP($B475,B!$C$5:$H$36,2,FALSE)+VLOOKUP($B474,B!$C$5:$H$36,3,FALSE)+B!$E$33+B!$D$34),(IF(AND(OR($B473="NT",$B473=""),NOT($B474="Ac")),10^(VLOOKUP($B475,B!$C$5:$H$36,2,FALSE)+VLOOKUP($B474,B!$C$5:$H$36,3,FALSE)+B!$E$33),(IF(AND($B476="CT",NOT($B475="NMe")),10^(VLOOKUP($B475,B!$C$5:$H$36,2,FALSE)+VLOOKUP($B474,B!$C$5:$H$36,3,FALSE)+B!$D$34),10^(VLOOKUP($B475,B!$C$5:$H$36,2,FALSE)+VLOOKUP($B474,B!$C$5:$H$36,3,FALSE)))))))))</f>
        <v xml:space="preserve">   ---</v>
      </c>
      <c r="J475" s="14" t="str">
        <f>IF(OR($B475="P",$B475="",$B475="AC",$B475="NT",$B475="Pc",$B475="CT",$B474="NT"),"   ---",(IF(AND(OR($B473="NT",$B473=""),$B476="CT",NOT($B474="Ac"),NOT($B475="NMe")),10^(VLOOKUP($B475,B!$C$5:$H$36,5,FALSE)+VLOOKUP($B474,B!$C$5:$H$36,6,FALSE)+B!$H$33+B!$G$34),(IF(AND(OR($B473="NT",$B473=""),NOT($B474="Ac")),10^(VLOOKUP($B475,B!$C$5:$H$36,5,FALSE)+VLOOKUP($B474,B!$C$5:$H$36,6,FALSE)+B!$H$33),(IF(AND($B476="CT",NOT($B475="NMe")),10^(VLOOKUP($B475,B!$C$5:$H$36,5,FALSE)+VLOOKUP($B474,B!$C$5:$H$36,6,FALSE)+B!$G$34),10^(VLOOKUP($B475,B!$C$5:$H$36,5,FALSE)+VLOOKUP($B474,B!$C$5:$H$36,6,FALSE)))))))))</f>
        <v xml:space="preserve">   ---</v>
      </c>
      <c r="K475" s="5" t="str">
        <f t="shared" si="88"/>
        <v/>
      </c>
      <c r="L475" s="5" t="str">
        <f t="shared" si="81"/>
        <v/>
      </c>
      <c r="M475" s="5" t="str">
        <f t="shared" si="89"/>
        <v/>
      </c>
    </row>
    <row r="476" spans="1:13" x14ac:dyDescent="0.25">
      <c r="A476" s="4">
        <f t="shared" si="87"/>
        <v>464</v>
      </c>
      <c r="B476" s="1"/>
      <c r="C476" s="7"/>
      <c r="D476" s="8" t="str">
        <f t="shared" si="82"/>
        <v/>
      </c>
      <c r="E476" s="6" t="str">
        <f t="shared" si="83"/>
        <v xml:space="preserve">   ---</v>
      </c>
      <c r="F476" s="6" t="str">
        <f t="shared" si="84"/>
        <v xml:space="preserve">   ---</v>
      </c>
      <c r="G476" s="5" t="str">
        <f t="shared" si="85"/>
        <v/>
      </c>
      <c r="H476" s="6" t="str">
        <f t="shared" si="86"/>
        <v/>
      </c>
      <c r="I476" s="14" t="str">
        <f>IF(OR($B476="P",$B476="",$B476="AC",$B476="NT",$B476="Pc",$B476="CT",$B475="NT"),"   ---",(IF(AND(OR($B474="NT",$B474=""),$B477="CT",NOT($B475="Ac"),NOT($B476="NMe")),10^(VLOOKUP($B476,B!$C$5:$H$36,2,FALSE)+VLOOKUP($B475,B!$C$5:$H$36,3,FALSE)+B!$E$33+B!$D$34),(IF(AND(OR($B474="NT",$B474=""),NOT($B475="Ac")),10^(VLOOKUP($B476,B!$C$5:$H$36,2,FALSE)+VLOOKUP($B475,B!$C$5:$H$36,3,FALSE)+B!$E$33),(IF(AND($B477="CT",NOT($B476="NMe")),10^(VLOOKUP($B476,B!$C$5:$H$36,2,FALSE)+VLOOKUP($B475,B!$C$5:$H$36,3,FALSE)+B!$D$34),10^(VLOOKUP($B476,B!$C$5:$H$36,2,FALSE)+VLOOKUP($B475,B!$C$5:$H$36,3,FALSE)))))))))</f>
        <v xml:space="preserve">   ---</v>
      </c>
      <c r="J476" s="14" t="str">
        <f>IF(OR($B476="P",$B476="",$B476="AC",$B476="NT",$B476="Pc",$B476="CT",$B475="NT"),"   ---",(IF(AND(OR($B474="NT",$B474=""),$B477="CT",NOT($B475="Ac"),NOT($B476="NMe")),10^(VLOOKUP($B476,B!$C$5:$H$36,5,FALSE)+VLOOKUP($B475,B!$C$5:$H$36,6,FALSE)+B!$H$33+B!$G$34),(IF(AND(OR($B474="NT",$B474=""),NOT($B475="Ac")),10^(VLOOKUP($B476,B!$C$5:$H$36,5,FALSE)+VLOOKUP($B475,B!$C$5:$H$36,6,FALSE)+B!$H$33),(IF(AND($B477="CT",NOT($B476="NMe")),10^(VLOOKUP($B476,B!$C$5:$H$36,5,FALSE)+VLOOKUP($B475,B!$C$5:$H$36,6,FALSE)+B!$G$34),10^(VLOOKUP($B476,B!$C$5:$H$36,5,FALSE)+VLOOKUP($B475,B!$C$5:$H$36,6,FALSE)))))))))</f>
        <v xml:space="preserve">   ---</v>
      </c>
      <c r="K476" s="5" t="str">
        <f t="shared" si="88"/>
        <v/>
      </c>
      <c r="L476" s="5" t="str">
        <f t="shared" si="81"/>
        <v/>
      </c>
      <c r="M476" s="5" t="str">
        <f t="shared" si="89"/>
        <v/>
      </c>
    </row>
    <row r="477" spans="1:13" x14ac:dyDescent="0.25">
      <c r="A477" s="4">
        <f t="shared" si="87"/>
        <v>465</v>
      </c>
      <c r="B477" s="1"/>
      <c r="C477" s="7"/>
      <c r="D477" s="8" t="str">
        <f t="shared" si="82"/>
        <v/>
      </c>
      <c r="E477" s="6" t="str">
        <f t="shared" si="83"/>
        <v xml:space="preserve">   ---</v>
      </c>
      <c r="F477" s="6" t="str">
        <f t="shared" si="84"/>
        <v xml:space="preserve">   ---</v>
      </c>
      <c r="G477" s="5" t="str">
        <f t="shared" si="85"/>
        <v/>
      </c>
      <c r="H477" s="6" t="str">
        <f t="shared" si="86"/>
        <v/>
      </c>
      <c r="I477" s="14" t="str">
        <f>IF(OR($B477="P",$B477="",$B477="AC",$B477="NT",$B477="Pc",$B477="CT",$B476="NT"),"   ---",(IF(AND(OR($B475="NT",$B475=""),$B478="CT",NOT($B476="Ac"),NOT($B477="NMe")),10^(VLOOKUP($B477,B!$C$5:$H$36,2,FALSE)+VLOOKUP($B476,B!$C$5:$H$36,3,FALSE)+B!$E$33+B!$D$34),(IF(AND(OR($B475="NT",$B475=""),NOT($B476="Ac")),10^(VLOOKUP($B477,B!$C$5:$H$36,2,FALSE)+VLOOKUP($B476,B!$C$5:$H$36,3,FALSE)+B!$E$33),(IF(AND($B478="CT",NOT($B477="NMe")),10^(VLOOKUP($B477,B!$C$5:$H$36,2,FALSE)+VLOOKUP($B476,B!$C$5:$H$36,3,FALSE)+B!$D$34),10^(VLOOKUP($B477,B!$C$5:$H$36,2,FALSE)+VLOOKUP($B476,B!$C$5:$H$36,3,FALSE)))))))))</f>
        <v xml:space="preserve">   ---</v>
      </c>
      <c r="J477" s="14" t="str">
        <f>IF(OR($B477="P",$B477="",$B477="AC",$B477="NT",$B477="Pc",$B477="CT",$B476="NT"),"   ---",(IF(AND(OR($B475="NT",$B475=""),$B478="CT",NOT($B476="Ac"),NOT($B477="NMe")),10^(VLOOKUP($B477,B!$C$5:$H$36,5,FALSE)+VLOOKUP($B476,B!$C$5:$H$36,6,FALSE)+B!$H$33+B!$G$34),(IF(AND(OR($B475="NT",$B475=""),NOT($B476="Ac")),10^(VLOOKUP($B477,B!$C$5:$H$36,5,FALSE)+VLOOKUP($B476,B!$C$5:$H$36,6,FALSE)+B!$H$33),(IF(AND($B478="CT",NOT($B477="NMe")),10^(VLOOKUP($B477,B!$C$5:$H$36,5,FALSE)+VLOOKUP($B476,B!$C$5:$H$36,6,FALSE)+B!$G$34),10^(VLOOKUP($B477,B!$C$5:$H$36,5,FALSE)+VLOOKUP($B476,B!$C$5:$H$36,6,FALSE)))))))))</f>
        <v xml:space="preserve">   ---</v>
      </c>
      <c r="K477" s="5" t="str">
        <f t="shared" si="88"/>
        <v/>
      </c>
      <c r="L477" s="5" t="str">
        <f t="shared" si="81"/>
        <v/>
      </c>
      <c r="M477" s="5" t="str">
        <f t="shared" si="89"/>
        <v/>
      </c>
    </row>
    <row r="478" spans="1:13" x14ac:dyDescent="0.25">
      <c r="A478" s="4">
        <f t="shared" si="87"/>
        <v>466</v>
      </c>
      <c r="B478" s="1"/>
      <c r="C478" s="7"/>
      <c r="D478" s="8" t="str">
        <f t="shared" si="82"/>
        <v/>
      </c>
      <c r="E478" s="6" t="str">
        <f t="shared" si="83"/>
        <v xml:space="preserve">   ---</v>
      </c>
      <c r="F478" s="6" t="str">
        <f t="shared" si="84"/>
        <v xml:space="preserve">   ---</v>
      </c>
      <c r="G478" s="5" t="str">
        <f t="shared" si="85"/>
        <v/>
      </c>
      <c r="H478" s="6" t="str">
        <f t="shared" si="86"/>
        <v/>
      </c>
      <c r="I478" s="14" t="str">
        <f>IF(OR($B478="P",$B478="",$B478="AC",$B478="NT",$B478="Pc",$B478="CT",$B477="NT"),"   ---",(IF(AND(OR($B476="NT",$B476=""),$B479="CT",NOT($B477="Ac"),NOT($B478="NMe")),10^(VLOOKUP($B478,B!$C$5:$H$36,2,FALSE)+VLOOKUP($B477,B!$C$5:$H$36,3,FALSE)+B!$E$33+B!$D$34),(IF(AND(OR($B476="NT",$B476=""),NOT($B477="Ac")),10^(VLOOKUP($B478,B!$C$5:$H$36,2,FALSE)+VLOOKUP($B477,B!$C$5:$H$36,3,FALSE)+B!$E$33),(IF(AND($B479="CT",NOT($B478="NMe")),10^(VLOOKUP($B478,B!$C$5:$H$36,2,FALSE)+VLOOKUP($B477,B!$C$5:$H$36,3,FALSE)+B!$D$34),10^(VLOOKUP($B478,B!$C$5:$H$36,2,FALSE)+VLOOKUP($B477,B!$C$5:$H$36,3,FALSE)))))))))</f>
        <v xml:space="preserve">   ---</v>
      </c>
      <c r="J478" s="14" t="str">
        <f>IF(OR($B478="P",$B478="",$B478="AC",$B478="NT",$B478="Pc",$B478="CT",$B477="NT"),"   ---",(IF(AND(OR($B476="NT",$B476=""),$B479="CT",NOT($B477="Ac"),NOT($B478="NMe")),10^(VLOOKUP($B478,B!$C$5:$H$36,5,FALSE)+VLOOKUP($B477,B!$C$5:$H$36,6,FALSE)+B!$H$33+B!$G$34),(IF(AND(OR($B476="NT",$B476=""),NOT($B477="Ac")),10^(VLOOKUP($B478,B!$C$5:$H$36,5,FALSE)+VLOOKUP($B477,B!$C$5:$H$36,6,FALSE)+B!$H$33),(IF(AND($B479="CT",NOT($B478="NMe")),10^(VLOOKUP($B478,B!$C$5:$H$36,5,FALSE)+VLOOKUP($B477,B!$C$5:$H$36,6,FALSE)+B!$G$34),10^(VLOOKUP($B478,B!$C$5:$H$36,5,FALSE)+VLOOKUP($B477,B!$C$5:$H$36,6,FALSE)))))))))</f>
        <v xml:space="preserve">   ---</v>
      </c>
      <c r="K478" s="5" t="str">
        <f t="shared" si="88"/>
        <v/>
      </c>
      <c r="L478" s="5" t="str">
        <f t="shared" si="81"/>
        <v/>
      </c>
      <c r="M478" s="5" t="str">
        <f t="shared" si="89"/>
        <v/>
      </c>
    </row>
    <row r="479" spans="1:13" x14ac:dyDescent="0.25">
      <c r="A479" s="4">
        <f t="shared" si="87"/>
        <v>467</v>
      </c>
      <c r="B479" s="1"/>
      <c r="C479" s="7"/>
      <c r="D479" s="8" t="str">
        <f t="shared" si="82"/>
        <v/>
      </c>
      <c r="E479" s="6" t="str">
        <f t="shared" si="83"/>
        <v xml:space="preserve">   ---</v>
      </c>
      <c r="F479" s="6" t="str">
        <f t="shared" si="84"/>
        <v xml:space="preserve">   ---</v>
      </c>
      <c r="G479" s="5" t="str">
        <f t="shared" si="85"/>
        <v/>
      </c>
      <c r="H479" s="6" t="str">
        <f t="shared" si="86"/>
        <v/>
      </c>
      <c r="I479" s="14" t="str">
        <f>IF(OR($B479="P",$B479="",$B479="AC",$B479="NT",$B479="Pc",$B479="CT",$B478="NT"),"   ---",(IF(AND(OR($B477="NT",$B477=""),$B480="CT",NOT($B478="Ac"),NOT($B479="NMe")),10^(VLOOKUP($B479,B!$C$5:$H$36,2,FALSE)+VLOOKUP($B478,B!$C$5:$H$36,3,FALSE)+B!$E$33+B!$D$34),(IF(AND(OR($B477="NT",$B477=""),NOT($B478="Ac")),10^(VLOOKUP($B479,B!$C$5:$H$36,2,FALSE)+VLOOKUP($B478,B!$C$5:$H$36,3,FALSE)+B!$E$33),(IF(AND($B480="CT",NOT($B479="NMe")),10^(VLOOKUP($B479,B!$C$5:$H$36,2,FALSE)+VLOOKUP($B478,B!$C$5:$H$36,3,FALSE)+B!$D$34),10^(VLOOKUP($B479,B!$C$5:$H$36,2,FALSE)+VLOOKUP($B478,B!$C$5:$H$36,3,FALSE)))))))))</f>
        <v xml:space="preserve">   ---</v>
      </c>
      <c r="J479" s="14" t="str">
        <f>IF(OR($B479="P",$B479="",$B479="AC",$B479="NT",$B479="Pc",$B479="CT",$B478="NT"),"   ---",(IF(AND(OR($B477="NT",$B477=""),$B480="CT",NOT($B478="Ac"),NOT($B479="NMe")),10^(VLOOKUP($B479,B!$C$5:$H$36,5,FALSE)+VLOOKUP($B478,B!$C$5:$H$36,6,FALSE)+B!$H$33+B!$G$34),(IF(AND(OR($B477="NT",$B477=""),NOT($B478="Ac")),10^(VLOOKUP($B479,B!$C$5:$H$36,5,FALSE)+VLOOKUP($B478,B!$C$5:$H$36,6,FALSE)+B!$H$33),(IF(AND($B480="CT",NOT($B479="NMe")),10^(VLOOKUP($B479,B!$C$5:$H$36,5,FALSE)+VLOOKUP($B478,B!$C$5:$H$36,6,FALSE)+B!$G$34),10^(VLOOKUP($B479,B!$C$5:$H$36,5,FALSE)+VLOOKUP($B478,B!$C$5:$H$36,6,FALSE)))))))))</f>
        <v xml:space="preserve">   ---</v>
      </c>
      <c r="K479" s="5" t="str">
        <f t="shared" si="88"/>
        <v/>
      </c>
      <c r="L479" s="5" t="str">
        <f t="shared" si="81"/>
        <v/>
      </c>
      <c r="M479" s="5" t="str">
        <f t="shared" si="89"/>
        <v/>
      </c>
    </row>
    <row r="480" spans="1:13" x14ac:dyDescent="0.25">
      <c r="A480" s="4">
        <f t="shared" si="87"/>
        <v>468</v>
      </c>
      <c r="B480" s="1"/>
      <c r="C480" s="7"/>
      <c r="D480" s="8" t="str">
        <f t="shared" si="82"/>
        <v/>
      </c>
      <c r="E480" s="6" t="str">
        <f t="shared" si="83"/>
        <v xml:space="preserve">   ---</v>
      </c>
      <c r="F480" s="6" t="str">
        <f t="shared" si="84"/>
        <v xml:space="preserve">   ---</v>
      </c>
      <c r="G480" s="5" t="str">
        <f t="shared" si="85"/>
        <v/>
      </c>
      <c r="H480" s="6" t="str">
        <f t="shared" si="86"/>
        <v/>
      </c>
      <c r="I480" s="14" t="str">
        <f>IF(OR($B480="P",$B480="",$B480="AC",$B480="NT",$B480="Pc",$B480="CT",$B479="NT"),"   ---",(IF(AND(OR($B478="NT",$B478=""),$B481="CT",NOT($B479="Ac"),NOT($B480="NMe")),10^(VLOOKUP($B480,B!$C$5:$H$36,2,FALSE)+VLOOKUP($B479,B!$C$5:$H$36,3,FALSE)+B!$E$33+B!$D$34),(IF(AND(OR($B478="NT",$B478=""),NOT($B479="Ac")),10^(VLOOKUP($B480,B!$C$5:$H$36,2,FALSE)+VLOOKUP($B479,B!$C$5:$H$36,3,FALSE)+B!$E$33),(IF(AND($B481="CT",NOT($B480="NMe")),10^(VLOOKUP($B480,B!$C$5:$H$36,2,FALSE)+VLOOKUP($B479,B!$C$5:$H$36,3,FALSE)+B!$D$34),10^(VLOOKUP($B480,B!$C$5:$H$36,2,FALSE)+VLOOKUP($B479,B!$C$5:$H$36,3,FALSE)))))))))</f>
        <v xml:space="preserve">   ---</v>
      </c>
      <c r="J480" s="14" t="str">
        <f>IF(OR($B480="P",$B480="",$B480="AC",$B480="NT",$B480="Pc",$B480="CT",$B479="NT"),"   ---",(IF(AND(OR($B478="NT",$B478=""),$B481="CT",NOT($B479="Ac"),NOT($B480="NMe")),10^(VLOOKUP($B480,B!$C$5:$H$36,5,FALSE)+VLOOKUP($B479,B!$C$5:$H$36,6,FALSE)+B!$H$33+B!$G$34),(IF(AND(OR($B478="NT",$B478=""),NOT($B479="Ac")),10^(VLOOKUP($B480,B!$C$5:$H$36,5,FALSE)+VLOOKUP($B479,B!$C$5:$H$36,6,FALSE)+B!$H$33),(IF(AND($B481="CT",NOT($B480="NMe")),10^(VLOOKUP($B480,B!$C$5:$H$36,5,FALSE)+VLOOKUP($B479,B!$C$5:$H$36,6,FALSE)+B!$G$34),10^(VLOOKUP($B480,B!$C$5:$H$36,5,FALSE)+VLOOKUP($B479,B!$C$5:$H$36,6,FALSE)))))))))</f>
        <v xml:space="preserve">   ---</v>
      </c>
      <c r="K480" s="5" t="str">
        <f t="shared" si="88"/>
        <v/>
      </c>
      <c r="L480" s="5" t="str">
        <f t="shared" si="81"/>
        <v/>
      </c>
      <c r="M480" s="5" t="str">
        <f t="shared" si="89"/>
        <v/>
      </c>
    </row>
    <row r="481" spans="1:13" x14ac:dyDescent="0.25">
      <c r="A481" s="4">
        <f t="shared" si="87"/>
        <v>469</v>
      </c>
      <c r="B481" s="1"/>
      <c r="C481" s="7"/>
      <c r="D481" s="8" t="str">
        <f t="shared" si="82"/>
        <v/>
      </c>
      <c r="E481" s="6" t="str">
        <f t="shared" si="83"/>
        <v xml:space="preserve">   ---</v>
      </c>
      <c r="F481" s="6" t="str">
        <f t="shared" si="84"/>
        <v xml:space="preserve">   ---</v>
      </c>
      <c r="G481" s="5" t="str">
        <f t="shared" si="85"/>
        <v/>
      </c>
      <c r="H481" s="6" t="str">
        <f t="shared" si="86"/>
        <v/>
      </c>
      <c r="I481" s="14" t="str">
        <f>IF(OR($B481="P",$B481="",$B481="AC",$B481="NT",$B481="Pc",$B481="CT",$B480="NT"),"   ---",(IF(AND(OR($B479="NT",$B479=""),$B482="CT",NOT($B480="Ac"),NOT($B481="NMe")),10^(VLOOKUP($B481,B!$C$5:$H$36,2,FALSE)+VLOOKUP($B480,B!$C$5:$H$36,3,FALSE)+B!$E$33+B!$D$34),(IF(AND(OR($B479="NT",$B479=""),NOT($B480="Ac")),10^(VLOOKUP($B481,B!$C$5:$H$36,2,FALSE)+VLOOKUP($B480,B!$C$5:$H$36,3,FALSE)+B!$E$33),(IF(AND($B482="CT",NOT($B481="NMe")),10^(VLOOKUP($B481,B!$C$5:$H$36,2,FALSE)+VLOOKUP($B480,B!$C$5:$H$36,3,FALSE)+B!$D$34),10^(VLOOKUP($B481,B!$C$5:$H$36,2,FALSE)+VLOOKUP($B480,B!$C$5:$H$36,3,FALSE)))))))))</f>
        <v xml:space="preserve">   ---</v>
      </c>
      <c r="J481" s="14" t="str">
        <f>IF(OR($B481="P",$B481="",$B481="AC",$B481="NT",$B481="Pc",$B481="CT",$B480="NT"),"   ---",(IF(AND(OR($B479="NT",$B479=""),$B482="CT",NOT($B480="Ac"),NOT($B481="NMe")),10^(VLOOKUP($B481,B!$C$5:$H$36,5,FALSE)+VLOOKUP($B480,B!$C$5:$H$36,6,FALSE)+B!$H$33+B!$G$34),(IF(AND(OR($B479="NT",$B479=""),NOT($B480="Ac")),10^(VLOOKUP($B481,B!$C$5:$H$36,5,FALSE)+VLOOKUP($B480,B!$C$5:$H$36,6,FALSE)+B!$H$33),(IF(AND($B482="CT",NOT($B481="NMe")),10^(VLOOKUP($B481,B!$C$5:$H$36,5,FALSE)+VLOOKUP($B480,B!$C$5:$H$36,6,FALSE)+B!$G$34),10^(VLOOKUP($B481,B!$C$5:$H$36,5,FALSE)+VLOOKUP($B480,B!$C$5:$H$36,6,FALSE)))))))))</f>
        <v xml:space="preserve">   ---</v>
      </c>
      <c r="K481" s="5" t="str">
        <f t="shared" si="88"/>
        <v/>
      </c>
      <c r="L481" s="5" t="str">
        <f t="shared" si="81"/>
        <v/>
      </c>
      <c r="M481" s="5" t="str">
        <f t="shared" si="89"/>
        <v/>
      </c>
    </row>
    <row r="482" spans="1:13" x14ac:dyDescent="0.25">
      <c r="A482" s="4">
        <f t="shared" si="87"/>
        <v>470</v>
      </c>
      <c r="B482" s="1"/>
      <c r="C482" s="7"/>
      <c r="D482" s="8" t="str">
        <f t="shared" si="82"/>
        <v/>
      </c>
      <c r="E482" s="6" t="str">
        <f t="shared" si="83"/>
        <v xml:space="preserve">   ---</v>
      </c>
      <c r="F482" s="6" t="str">
        <f t="shared" si="84"/>
        <v xml:space="preserve">   ---</v>
      </c>
      <c r="G482" s="5" t="str">
        <f t="shared" si="85"/>
        <v/>
      </c>
      <c r="H482" s="6" t="str">
        <f t="shared" si="86"/>
        <v/>
      </c>
      <c r="I482" s="14" t="str">
        <f>IF(OR($B482="P",$B482="",$B482="AC",$B482="NT",$B482="Pc",$B482="CT",$B481="NT"),"   ---",(IF(AND(OR($B480="NT",$B480=""),$B483="CT",NOT($B481="Ac"),NOT($B482="NMe")),10^(VLOOKUP($B482,B!$C$5:$H$36,2,FALSE)+VLOOKUP($B481,B!$C$5:$H$36,3,FALSE)+B!$E$33+B!$D$34),(IF(AND(OR($B480="NT",$B480=""),NOT($B481="Ac")),10^(VLOOKUP($B482,B!$C$5:$H$36,2,FALSE)+VLOOKUP($B481,B!$C$5:$H$36,3,FALSE)+B!$E$33),(IF(AND($B483="CT",NOT($B482="NMe")),10^(VLOOKUP($B482,B!$C$5:$H$36,2,FALSE)+VLOOKUP($B481,B!$C$5:$H$36,3,FALSE)+B!$D$34),10^(VLOOKUP($B482,B!$C$5:$H$36,2,FALSE)+VLOOKUP($B481,B!$C$5:$H$36,3,FALSE)))))))))</f>
        <v xml:space="preserve">   ---</v>
      </c>
      <c r="J482" s="14" t="str">
        <f>IF(OR($B482="P",$B482="",$B482="AC",$B482="NT",$B482="Pc",$B482="CT",$B481="NT"),"   ---",(IF(AND(OR($B480="NT",$B480=""),$B483="CT",NOT($B481="Ac"),NOT($B482="NMe")),10^(VLOOKUP($B482,B!$C$5:$H$36,5,FALSE)+VLOOKUP($B481,B!$C$5:$H$36,6,FALSE)+B!$H$33+B!$G$34),(IF(AND(OR($B480="NT",$B480=""),NOT($B481="Ac")),10^(VLOOKUP($B482,B!$C$5:$H$36,5,FALSE)+VLOOKUP($B481,B!$C$5:$H$36,6,FALSE)+B!$H$33),(IF(AND($B483="CT",NOT($B482="NMe")),10^(VLOOKUP($B482,B!$C$5:$H$36,5,FALSE)+VLOOKUP($B481,B!$C$5:$H$36,6,FALSE)+B!$G$34),10^(VLOOKUP($B482,B!$C$5:$H$36,5,FALSE)+VLOOKUP($B481,B!$C$5:$H$36,6,FALSE)))))))))</f>
        <v xml:space="preserve">   ---</v>
      </c>
      <c r="K482" s="5" t="str">
        <f t="shared" si="88"/>
        <v/>
      </c>
      <c r="L482" s="5" t="str">
        <f t="shared" si="81"/>
        <v/>
      </c>
      <c r="M482" s="5" t="str">
        <f t="shared" si="89"/>
        <v/>
      </c>
    </row>
    <row r="483" spans="1:13" x14ac:dyDescent="0.25">
      <c r="A483" s="4">
        <f t="shared" si="87"/>
        <v>471</v>
      </c>
      <c r="B483" s="1"/>
      <c r="C483" s="7"/>
      <c r="D483" s="8" t="str">
        <f t="shared" si="82"/>
        <v/>
      </c>
      <c r="E483" s="6" t="str">
        <f t="shared" si="83"/>
        <v xml:space="preserve">   ---</v>
      </c>
      <c r="F483" s="6" t="str">
        <f t="shared" si="84"/>
        <v xml:space="preserve">   ---</v>
      </c>
      <c r="G483" s="5" t="str">
        <f t="shared" si="85"/>
        <v/>
      </c>
      <c r="H483" s="6" t="str">
        <f t="shared" si="86"/>
        <v/>
      </c>
      <c r="I483" s="14" t="str">
        <f>IF(OR($B483="P",$B483="",$B483="AC",$B483="NT",$B483="Pc",$B483="CT",$B482="NT"),"   ---",(IF(AND(OR($B481="NT",$B481=""),$B484="CT",NOT($B482="Ac"),NOT($B483="NMe")),10^(VLOOKUP($B483,B!$C$5:$H$36,2,FALSE)+VLOOKUP($B482,B!$C$5:$H$36,3,FALSE)+B!$E$33+B!$D$34),(IF(AND(OR($B481="NT",$B481=""),NOT($B482="Ac")),10^(VLOOKUP($B483,B!$C$5:$H$36,2,FALSE)+VLOOKUP($B482,B!$C$5:$H$36,3,FALSE)+B!$E$33),(IF(AND($B484="CT",NOT($B483="NMe")),10^(VLOOKUP($B483,B!$C$5:$H$36,2,FALSE)+VLOOKUP($B482,B!$C$5:$H$36,3,FALSE)+B!$D$34),10^(VLOOKUP($B483,B!$C$5:$H$36,2,FALSE)+VLOOKUP($B482,B!$C$5:$H$36,3,FALSE)))))))))</f>
        <v xml:space="preserve">   ---</v>
      </c>
      <c r="J483" s="14" t="str">
        <f>IF(OR($B483="P",$B483="",$B483="AC",$B483="NT",$B483="Pc",$B483="CT",$B482="NT"),"   ---",(IF(AND(OR($B481="NT",$B481=""),$B484="CT",NOT($B482="Ac"),NOT($B483="NMe")),10^(VLOOKUP($B483,B!$C$5:$H$36,5,FALSE)+VLOOKUP($B482,B!$C$5:$H$36,6,FALSE)+B!$H$33+B!$G$34),(IF(AND(OR($B481="NT",$B481=""),NOT($B482="Ac")),10^(VLOOKUP($B483,B!$C$5:$H$36,5,FALSE)+VLOOKUP($B482,B!$C$5:$H$36,6,FALSE)+B!$H$33),(IF(AND($B484="CT",NOT($B483="NMe")),10^(VLOOKUP($B483,B!$C$5:$H$36,5,FALSE)+VLOOKUP($B482,B!$C$5:$H$36,6,FALSE)+B!$G$34),10^(VLOOKUP($B483,B!$C$5:$H$36,5,FALSE)+VLOOKUP($B482,B!$C$5:$H$36,6,FALSE)))))))))</f>
        <v xml:space="preserve">   ---</v>
      </c>
      <c r="K483" s="5" t="str">
        <f t="shared" si="88"/>
        <v/>
      </c>
      <c r="L483" s="5" t="str">
        <f t="shared" ref="L483:L512" si="90">IF(OR($B483="",$B483="CT"),"",$J483*$Q$14*$H$3*Q$9)</f>
        <v/>
      </c>
      <c r="M483" s="5" t="str">
        <f t="shared" si="89"/>
        <v/>
      </c>
    </row>
    <row r="484" spans="1:13" x14ac:dyDescent="0.25">
      <c r="A484" s="4">
        <f t="shared" si="87"/>
        <v>472</v>
      </c>
      <c r="B484" s="1"/>
      <c r="C484" s="7"/>
      <c r="D484" s="8" t="str">
        <f t="shared" si="82"/>
        <v/>
      </c>
      <c r="E484" s="6" t="str">
        <f t="shared" si="83"/>
        <v xml:space="preserve">   ---</v>
      </c>
      <c r="F484" s="6" t="str">
        <f t="shared" si="84"/>
        <v xml:space="preserve">   ---</v>
      </c>
      <c r="G484" s="5" t="str">
        <f t="shared" si="85"/>
        <v/>
      </c>
      <c r="H484" s="6" t="str">
        <f t="shared" si="86"/>
        <v/>
      </c>
      <c r="I484" s="14" t="str">
        <f>IF(OR($B484="P",$B484="",$B484="AC",$B484="NT",$B484="Pc",$B484="CT",$B483="NT"),"   ---",(IF(AND(OR($B482="NT",$B482=""),$B485="CT",NOT($B483="Ac"),NOT($B484="NMe")),10^(VLOOKUP($B484,B!$C$5:$H$36,2,FALSE)+VLOOKUP($B483,B!$C$5:$H$36,3,FALSE)+B!$E$33+B!$D$34),(IF(AND(OR($B482="NT",$B482=""),NOT($B483="Ac")),10^(VLOOKUP($B484,B!$C$5:$H$36,2,FALSE)+VLOOKUP($B483,B!$C$5:$H$36,3,FALSE)+B!$E$33),(IF(AND($B485="CT",NOT($B484="NMe")),10^(VLOOKUP($B484,B!$C$5:$H$36,2,FALSE)+VLOOKUP($B483,B!$C$5:$H$36,3,FALSE)+B!$D$34),10^(VLOOKUP($B484,B!$C$5:$H$36,2,FALSE)+VLOOKUP($B483,B!$C$5:$H$36,3,FALSE)))))))))</f>
        <v xml:space="preserve">   ---</v>
      </c>
      <c r="J484" s="14" t="str">
        <f>IF(OR($B484="P",$B484="",$B484="AC",$B484="NT",$B484="Pc",$B484="CT",$B483="NT"),"   ---",(IF(AND(OR($B482="NT",$B482=""),$B485="CT",NOT($B483="Ac"),NOT($B484="NMe")),10^(VLOOKUP($B484,B!$C$5:$H$36,5,FALSE)+VLOOKUP($B483,B!$C$5:$H$36,6,FALSE)+B!$H$33+B!$G$34),(IF(AND(OR($B482="NT",$B482=""),NOT($B483="Ac")),10^(VLOOKUP($B484,B!$C$5:$H$36,5,FALSE)+VLOOKUP($B483,B!$C$5:$H$36,6,FALSE)+B!$H$33),(IF(AND($B485="CT",NOT($B484="NMe")),10^(VLOOKUP($B484,B!$C$5:$H$36,5,FALSE)+VLOOKUP($B483,B!$C$5:$H$36,6,FALSE)+B!$G$34),10^(VLOOKUP($B484,B!$C$5:$H$36,5,FALSE)+VLOOKUP($B483,B!$C$5:$H$36,6,FALSE)))))))))</f>
        <v xml:space="preserve">   ---</v>
      </c>
      <c r="K484" s="5" t="str">
        <f t="shared" si="88"/>
        <v/>
      </c>
      <c r="L484" s="5" t="str">
        <f t="shared" si="90"/>
        <v/>
      </c>
      <c r="M484" s="5" t="str">
        <f t="shared" si="89"/>
        <v/>
      </c>
    </row>
    <row r="485" spans="1:13" x14ac:dyDescent="0.25">
      <c r="A485" s="4">
        <f t="shared" si="87"/>
        <v>473</v>
      </c>
      <c r="B485" s="1"/>
      <c r="C485" s="7"/>
      <c r="D485" s="8" t="str">
        <f t="shared" si="82"/>
        <v/>
      </c>
      <c r="E485" s="6" t="str">
        <f t="shared" si="83"/>
        <v xml:space="preserve">   ---</v>
      </c>
      <c r="F485" s="6" t="str">
        <f t="shared" si="84"/>
        <v xml:space="preserve">   ---</v>
      </c>
      <c r="G485" s="5" t="str">
        <f t="shared" si="85"/>
        <v/>
      </c>
      <c r="H485" s="6" t="str">
        <f t="shared" si="86"/>
        <v/>
      </c>
      <c r="I485" s="14" t="str">
        <f>IF(OR($B485="P",$B485="",$B485="AC",$B485="NT",$B485="Pc",$B485="CT",$B484="NT"),"   ---",(IF(AND(OR($B483="NT",$B483=""),$B486="CT",NOT($B484="Ac"),NOT($B485="NMe")),10^(VLOOKUP($B485,B!$C$5:$H$36,2,FALSE)+VLOOKUP($B484,B!$C$5:$H$36,3,FALSE)+B!$E$33+B!$D$34),(IF(AND(OR($B483="NT",$B483=""),NOT($B484="Ac")),10^(VLOOKUP($B485,B!$C$5:$H$36,2,FALSE)+VLOOKUP($B484,B!$C$5:$H$36,3,FALSE)+B!$E$33),(IF(AND($B486="CT",NOT($B485="NMe")),10^(VLOOKUP($B485,B!$C$5:$H$36,2,FALSE)+VLOOKUP($B484,B!$C$5:$H$36,3,FALSE)+B!$D$34),10^(VLOOKUP($B485,B!$C$5:$H$36,2,FALSE)+VLOOKUP($B484,B!$C$5:$H$36,3,FALSE)))))))))</f>
        <v xml:space="preserve">   ---</v>
      </c>
      <c r="J485" s="14" t="str">
        <f>IF(OR($B485="P",$B485="",$B485="AC",$B485="NT",$B485="Pc",$B485="CT",$B484="NT"),"   ---",(IF(AND(OR($B483="NT",$B483=""),$B486="CT",NOT($B484="Ac"),NOT($B485="NMe")),10^(VLOOKUP($B485,B!$C$5:$H$36,5,FALSE)+VLOOKUP($B484,B!$C$5:$H$36,6,FALSE)+B!$H$33+B!$G$34),(IF(AND(OR($B483="NT",$B483=""),NOT($B484="Ac")),10^(VLOOKUP($B485,B!$C$5:$H$36,5,FALSE)+VLOOKUP($B484,B!$C$5:$H$36,6,FALSE)+B!$H$33),(IF(AND($B486="CT",NOT($B485="NMe")),10^(VLOOKUP($B485,B!$C$5:$H$36,5,FALSE)+VLOOKUP($B484,B!$C$5:$H$36,6,FALSE)+B!$G$34),10^(VLOOKUP($B485,B!$C$5:$H$36,5,FALSE)+VLOOKUP($B484,B!$C$5:$H$36,6,FALSE)))))))))</f>
        <v xml:space="preserve">   ---</v>
      </c>
      <c r="K485" s="5" t="str">
        <f t="shared" si="88"/>
        <v/>
      </c>
      <c r="L485" s="5" t="str">
        <f t="shared" si="90"/>
        <v/>
      </c>
      <c r="M485" s="5" t="str">
        <f t="shared" si="89"/>
        <v/>
      </c>
    </row>
    <row r="486" spans="1:13" x14ac:dyDescent="0.25">
      <c r="A486" s="4">
        <f t="shared" si="87"/>
        <v>474</v>
      </c>
      <c r="B486" s="1"/>
      <c r="C486" s="7"/>
      <c r="D486" s="8" t="str">
        <f t="shared" si="82"/>
        <v/>
      </c>
      <c r="E486" s="6" t="str">
        <f t="shared" si="83"/>
        <v xml:space="preserve">   ---</v>
      </c>
      <c r="F486" s="6" t="str">
        <f t="shared" si="84"/>
        <v xml:space="preserve">   ---</v>
      </c>
      <c r="G486" s="5" t="str">
        <f t="shared" si="85"/>
        <v/>
      </c>
      <c r="H486" s="6" t="str">
        <f t="shared" si="86"/>
        <v/>
      </c>
      <c r="I486" s="14" t="str">
        <f>IF(OR($B486="P",$B486="",$B486="AC",$B486="NT",$B486="Pc",$B486="CT",$B485="NT"),"   ---",(IF(AND(OR($B484="NT",$B484=""),$B487="CT",NOT($B485="Ac"),NOT($B486="NMe")),10^(VLOOKUP($B486,B!$C$5:$H$36,2,FALSE)+VLOOKUP($B485,B!$C$5:$H$36,3,FALSE)+B!$E$33+B!$D$34),(IF(AND(OR($B484="NT",$B484=""),NOT($B485="Ac")),10^(VLOOKUP($B486,B!$C$5:$H$36,2,FALSE)+VLOOKUP($B485,B!$C$5:$H$36,3,FALSE)+B!$E$33),(IF(AND($B487="CT",NOT($B486="NMe")),10^(VLOOKUP($B486,B!$C$5:$H$36,2,FALSE)+VLOOKUP($B485,B!$C$5:$H$36,3,FALSE)+B!$D$34),10^(VLOOKUP($B486,B!$C$5:$H$36,2,FALSE)+VLOOKUP($B485,B!$C$5:$H$36,3,FALSE)))))))))</f>
        <v xml:space="preserve">   ---</v>
      </c>
      <c r="J486" s="14" t="str">
        <f>IF(OR($B486="P",$B486="",$B486="AC",$B486="NT",$B486="Pc",$B486="CT",$B485="NT"),"   ---",(IF(AND(OR($B484="NT",$B484=""),$B487="CT",NOT($B485="Ac"),NOT($B486="NMe")),10^(VLOOKUP($B486,B!$C$5:$H$36,5,FALSE)+VLOOKUP($B485,B!$C$5:$H$36,6,FALSE)+B!$H$33+B!$G$34),(IF(AND(OR($B484="NT",$B484=""),NOT($B485="Ac")),10^(VLOOKUP($B486,B!$C$5:$H$36,5,FALSE)+VLOOKUP($B485,B!$C$5:$H$36,6,FALSE)+B!$H$33),(IF(AND($B487="CT",NOT($B486="NMe")),10^(VLOOKUP($B486,B!$C$5:$H$36,5,FALSE)+VLOOKUP($B485,B!$C$5:$H$36,6,FALSE)+B!$G$34),10^(VLOOKUP($B486,B!$C$5:$H$36,5,FALSE)+VLOOKUP($B485,B!$C$5:$H$36,6,FALSE)))))))))</f>
        <v xml:space="preserve">   ---</v>
      </c>
      <c r="K486" s="5" t="str">
        <f t="shared" si="88"/>
        <v/>
      </c>
      <c r="L486" s="5" t="str">
        <f t="shared" si="90"/>
        <v/>
      </c>
      <c r="M486" s="5" t="str">
        <f t="shared" si="89"/>
        <v/>
      </c>
    </row>
    <row r="487" spans="1:13" x14ac:dyDescent="0.25">
      <c r="A487" s="4">
        <f t="shared" si="87"/>
        <v>475</v>
      </c>
      <c r="B487" s="1"/>
      <c r="C487" s="7"/>
      <c r="D487" s="8" t="str">
        <f t="shared" si="82"/>
        <v/>
      </c>
      <c r="E487" s="6" t="str">
        <f t="shared" si="83"/>
        <v xml:space="preserve">   ---</v>
      </c>
      <c r="F487" s="6" t="str">
        <f t="shared" si="84"/>
        <v xml:space="preserve">   ---</v>
      </c>
      <c r="G487" s="5" t="str">
        <f t="shared" si="85"/>
        <v/>
      </c>
      <c r="H487" s="6" t="str">
        <f t="shared" si="86"/>
        <v/>
      </c>
      <c r="I487" s="14" t="str">
        <f>IF(OR($B487="P",$B487="",$B487="AC",$B487="NT",$B487="Pc",$B487="CT",$B486="NT"),"   ---",(IF(AND(OR($B485="NT",$B485=""),$B488="CT",NOT($B486="Ac"),NOT($B487="NMe")),10^(VLOOKUP($B487,B!$C$5:$H$36,2,FALSE)+VLOOKUP($B486,B!$C$5:$H$36,3,FALSE)+B!$E$33+B!$D$34),(IF(AND(OR($B485="NT",$B485=""),NOT($B486="Ac")),10^(VLOOKUP($B487,B!$C$5:$H$36,2,FALSE)+VLOOKUP($B486,B!$C$5:$H$36,3,FALSE)+B!$E$33),(IF(AND($B488="CT",NOT($B487="NMe")),10^(VLOOKUP($B487,B!$C$5:$H$36,2,FALSE)+VLOOKUP($B486,B!$C$5:$H$36,3,FALSE)+B!$D$34),10^(VLOOKUP($B487,B!$C$5:$H$36,2,FALSE)+VLOOKUP($B486,B!$C$5:$H$36,3,FALSE)))))))))</f>
        <v xml:space="preserve">   ---</v>
      </c>
      <c r="J487" s="14" t="str">
        <f>IF(OR($B487="P",$B487="",$B487="AC",$B487="NT",$B487="Pc",$B487="CT",$B486="NT"),"   ---",(IF(AND(OR($B485="NT",$B485=""),$B488="CT",NOT($B486="Ac"),NOT($B487="NMe")),10^(VLOOKUP($B487,B!$C$5:$H$36,5,FALSE)+VLOOKUP($B486,B!$C$5:$H$36,6,FALSE)+B!$H$33+B!$G$34),(IF(AND(OR($B485="NT",$B485=""),NOT($B486="Ac")),10^(VLOOKUP($B487,B!$C$5:$H$36,5,FALSE)+VLOOKUP($B486,B!$C$5:$H$36,6,FALSE)+B!$H$33),(IF(AND($B488="CT",NOT($B487="NMe")),10^(VLOOKUP($B487,B!$C$5:$H$36,5,FALSE)+VLOOKUP($B486,B!$C$5:$H$36,6,FALSE)+B!$G$34),10^(VLOOKUP($B487,B!$C$5:$H$36,5,FALSE)+VLOOKUP($B486,B!$C$5:$H$36,6,FALSE)))))))))</f>
        <v xml:space="preserve">   ---</v>
      </c>
      <c r="K487" s="5" t="str">
        <f t="shared" si="88"/>
        <v/>
      </c>
      <c r="L487" s="5" t="str">
        <f t="shared" si="90"/>
        <v/>
      </c>
      <c r="M487" s="5" t="str">
        <f t="shared" si="89"/>
        <v/>
      </c>
    </row>
    <row r="488" spans="1:13" x14ac:dyDescent="0.25">
      <c r="A488" s="4">
        <f t="shared" si="87"/>
        <v>476</v>
      </c>
      <c r="B488" s="1"/>
      <c r="C488" s="7"/>
      <c r="D488" s="8" t="str">
        <f t="shared" si="82"/>
        <v/>
      </c>
      <c r="E488" s="6" t="str">
        <f t="shared" si="83"/>
        <v xml:space="preserve">   ---</v>
      </c>
      <c r="F488" s="6" t="str">
        <f t="shared" si="84"/>
        <v xml:space="preserve">   ---</v>
      </c>
      <c r="G488" s="5" t="str">
        <f t="shared" si="85"/>
        <v/>
      </c>
      <c r="H488" s="6" t="str">
        <f t="shared" si="86"/>
        <v/>
      </c>
      <c r="I488" s="14" t="str">
        <f>IF(OR($B488="P",$B488="",$B488="AC",$B488="NT",$B488="Pc",$B488="CT",$B487="NT"),"   ---",(IF(AND(OR($B486="NT",$B486=""),$B489="CT",NOT($B487="Ac"),NOT($B488="NMe")),10^(VLOOKUP($B488,B!$C$5:$H$36,2,FALSE)+VLOOKUP($B487,B!$C$5:$H$36,3,FALSE)+B!$E$33+B!$D$34),(IF(AND(OR($B486="NT",$B486=""),NOT($B487="Ac")),10^(VLOOKUP($B488,B!$C$5:$H$36,2,FALSE)+VLOOKUP($B487,B!$C$5:$H$36,3,FALSE)+B!$E$33),(IF(AND($B489="CT",NOT($B488="NMe")),10^(VLOOKUP($B488,B!$C$5:$H$36,2,FALSE)+VLOOKUP($B487,B!$C$5:$H$36,3,FALSE)+B!$D$34),10^(VLOOKUP($B488,B!$C$5:$H$36,2,FALSE)+VLOOKUP($B487,B!$C$5:$H$36,3,FALSE)))))))))</f>
        <v xml:space="preserve">   ---</v>
      </c>
      <c r="J488" s="14" t="str">
        <f>IF(OR($B488="P",$B488="",$B488="AC",$B488="NT",$B488="Pc",$B488="CT",$B487="NT"),"   ---",(IF(AND(OR($B486="NT",$B486=""),$B489="CT",NOT($B487="Ac"),NOT($B488="NMe")),10^(VLOOKUP($B488,B!$C$5:$H$36,5,FALSE)+VLOOKUP($B487,B!$C$5:$H$36,6,FALSE)+B!$H$33+B!$G$34),(IF(AND(OR($B486="NT",$B486=""),NOT($B487="Ac")),10^(VLOOKUP($B488,B!$C$5:$H$36,5,FALSE)+VLOOKUP($B487,B!$C$5:$H$36,6,FALSE)+B!$H$33),(IF(AND($B489="CT",NOT($B488="NMe")),10^(VLOOKUP($B488,B!$C$5:$H$36,5,FALSE)+VLOOKUP($B487,B!$C$5:$H$36,6,FALSE)+B!$G$34),10^(VLOOKUP($B488,B!$C$5:$H$36,5,FALSE)+VLOOKUP($B487,B!$C$5:$H$36,6,FALSE)))))))))</f>
        <v xml:space="preserve">   ---</v>
      </c>
      <c r="K488" s="5" t="str">
        <f t="shared" si="88"/>
        <v/>
      </c>
      <c r="L488" s="5" t="str">
        <f t="shared" si="90"/>
        <v/>
      </c>
      <c r="M488" s="5" t="str">
        <f t="shared" si="89"/>
        <v/>
      </c>
    </row>
    <row r="489" spans="1:13" x14ac:dyDescent="0.25">
      <c r="A489" s="4">
        <f t="shared" si="87"/>
        <v>477</v>
      </c>
      <c r="B489" s="1"/>
      <c r="C489" s="7"/>
      <c r="D489" s="8" t="str">
        <f t="shared" si="82"/>
        <v/>
      </c>
      <c r="E489" s="6" t="str">
        <f t="shared" si="83"/>
        <v xml:space="preserve">   ---</v>
      </c>
      <c r="F489" s="6" t="str">
        <f t="shared" si="84"/>
        <v xml:space="preserve">   ---</v>
      </c>
      <c r="G489" s="5" t="str">
        <f t="shared" si="85"/>
        <v/>
      </c>
      <c r="H489" s="6" t="str">
        <f t="shared" si="86"/>
        <v/>
      </c>
      <c r="I489" s="14" t="str">
        <f>IF(OR($B489="P",$B489="",$B489="AC",$B489="NT",$B489="Pc",$B489="CT",$B488="NT"),"   ---",(IF(AND(OR($B487="NT",$B487=""),$B490="CT",NOT($B488="Ac"),NOT($B489="NMe")),10^(VLOOKUP($B489,B!$C$5:$H$36,2,FALSE)+VLOOKUP($B488,B!$C$5:$H$36,3,FALSE)+B!$E$33+B!$D$34),(IF(AND(OR($B487="NT",$B487=""),NOT($B488="Ac")),10^(VLOOKUP($B489,B!$C$5:$H$36,2,FALSE)+VLOOKUP($B488,B!$C$5:$H$36,3,FALSE)+B!$E$33),(IF(AND($B490="CT",NOT($B489="NMe")),10^(VLOOKUP($B489,B!$C$5:$H$36,2,FALSE)+VLOOKUP($B488,B!$C$5:$H$36,3,FALSE)+B!$D$34),10^(VLOOKUP($B489,B!$C$5:$H$36,2,FALSE)+VLOOKUP($B488,B!$C$5:$H$36,3,FALSE)))))))))</f>
        <v xml:space="preserve">   ---</v>
      </c>
      <c r="J489" s="14" t="str">
        <f>IF(OR($B489="P",$B489="",$B489="AC",$B489="NT",$B489="Pc",$B489="CT",$B488="NT"),"   ---",(IF(AND(OR($B487="NT",$B487=""),$B490="CT",NOT($B488="Ac"),NOT($B489="NMe")),10^(VLOOKUP($B489,B!$C$5:$H$36,5,FALSE)+VLOOKUP($B488,B!$C$5:$H$36,6,FALSE)+B!$H$33+B!$G$34),(IF(AND(OR($B487="NT",$B487=""),NOT($B488="Ac")),10^(VLOOKUP($B489,B!$C$5:$H$36,5,FALSE)+VLOOKUP($B488,B!$C$5:$H$36,6,FALSE)+B!$H$33),(IF(AND($B490="CT",NOT($B489="NMe")),10^(VLOOKUP($B489,B!$C$5:$H$36,5,FALSE)+VLOOKUP($B488,B!$C$5:$H$36,6,FALSE)+B!$G$34),10^(VLOOKUP($B489,B!$C$5:$H$36,5,FALSE)+VLOOKUP($B488,B!$C$5:$H$36,6,FALSE)))))))))</f>
        <v xml:space="preserve">   ---</v>
      </c>
      <c r="K489" s="5" t="str">
        <f t="shared" si="88"/>
        <v/>
      </c>
      <c r="L489" s="5" t="str">
        <f t="shared" si="90"/>
        <v/>
      </c>
      <c r="M489" s="5" t="str">
        <f t="shared" si="89"/>
        <v/>
      </c>
    </row>
    <row r="490" spans="1:13" x14ac:dyDescent="0.25">
      <c r="A490" s="4">
        <f t="shared" si="87"/>
        <v>478</v>
      </c>
      <c r="B490" s="1"/>
      <c r="C490" s="7"/>
      <c r="D490" s="8" t="str">
        <f t="shared" si="82"/>
        <v/>
      </c>
      <c r="E490" s="6" t="str">
        <f t="shared" si="83"/>
        <v xml:space="preserve">   ---</v>
      </c>
      <c r="F490" s="6" t="str">
        <f t="shared" si="84"/>
        <v xml:space="preserve">   ---</v>
      </c>
      <c r="G490" s="5" t="str">
        <f t="shared" si="85"/>
        <v/>
      </c>
      <c r="H490" s="6" t="str">
        <f t="shared" si="86"/>
        <v/>
      </c>
      <c r="I490" s="14" t="str">
        <f>IF(OR($B490="P",$B490="",$B490="AC",$B490="NT",$B490="Pc",$B490="CT",$B489="NT"),"   ---",(IF(AND(OR($B488="NT",$B488=""),$B491="CT",NOT($B489="Ac"),NOT($B490="NMe")),10^(VLOOKUP($B490,B!$C$5:$H$36,2,FALSE)+VLOOKUP($B489,B!$C$5:$H$36,3,FALSE)+B!$E$33+B!$D$34),(IF(AND(OR($B488="NT",$B488=""),NOT($B489="Ac")),10^(VLOOKUP($B490,B!$C$5:$H$36,2,FALSE)+VLOOKUP($B489,B!$C$5:$H$36,3,FALSE)+B!$E$33),(IF(AND($B491="CT",NOT($B490="NMe")),10^(VLOOKUP($B490,B!$C$5:$H$36,2,FALSE)+VLOOKUP($B489,B!$C$5:$H$36,3,FALSE)+B!$D$34),10^(VLOOKUP($B490,B!$C$5:$H$36,2,FALSE)+VLOOKUP($B489,B!$C$5:$H$36,3,FALSE)))))))))</f>
        <v xml:space="preserve">   ---</v>
      </c>
      <c r="J490" s="14" t="str">
        <f>IF(OR($B490="P",$B490="",$B490="AC",$B490="NT",$B490="Pc",$B490="CT",$B489="NT"),"   ---",(IF(AND(OR($B488="NT",$B488=""),$B491="CT",NOT($B489="Ac"),NOT($B490="NMe")),10^(VLOOKUP($B490,B!$C$5:$H$36,5,FALSE)+VLOOKUP($B489,B!$C$5:$H$36,6,FALSE)+B!$H$33+B!$G$34),(IF(AND(OR($B488="NT",$B488=""),NOT($B489="Ac")),10^(VLOOKUP($B490,B!$C$5:$H$36,5,FALSE)+VLOOKUP($B489,B!$C$5:$H$36,6,FALSE)+B!$H$33),(IF(AND($B491="CT",NOT($B490="NMe")),10^(VLOOKUP($B490,B!$C$5:$H$36,5,FALSE)+VLOOKUP($B489,B!$C$5:$H$36,6,FALSE)+B!$G$34),10^(VLOOKUP($B490,B!$C$5:$H$36,5,FALSE)+VLOOKUP($B489,B!$C$5:$H$36,6,FALSE)))))))))</f>
        <v xml:space="preserve">   ---</v>
      </c>
      <c r="K490" s="5" t="str">
        <f t="shared" si="88"/>
        <v/>
      </c>
      <c r="L490" s="5" t="str">
        <f t="shared" si="90"/>
        <v/>
      </c>
      <c r="M490" s="5" t="str">
        <f t="shared" si="89"/>
        <v/>
      </c>
    </row>
    <row r="491" spans="1:13" x14ac:dyDescent="0.25">
      <c r="A491" s="4">
        <f t="shared" si="87"/>
        <v>479</v>
      </c>
      <c r="B491" s="1"/>
      <c r="C491" s="7"/>
      <c r="D491" s="8" t="str">
        <f t="shared" si="82"/>
        <v/>
      </c>
      <c r="E491" s="6" t="str">
        <f t="shared" si="83"/>
        <v xml:space="preserve">   ---</v>
      </c>
      <c r="F491" s="6" t="str">
        <f t="shared" si="84"/>
        <v xml:space="preserve">   ---</v>
      </c>
      <c r="G491" s="5" t="str">
        <f t="shared" si="85"/>
        <v/>
      </c>
      <c r="H491" s="6" t="str">
        <f t="shared" si="86"/>
        <v/>
      </c>
      <c r="I491" s="14" t="str">
        <f>IF(OR($B491="P",$B491="",$B491="AC",$B491="NT",$B491="Pc",$B491="CT",$B490="NT"),"   ---",(IF(AND(OR($B489="NT",$B489=""),$B492="CT",NOT($B490="Ac"),NOT($B491="NMe")),10^(VLOOKUP($B491,B!$C$5:$H$36,2,FALSE)+VLOOKUP($B490,B!$C$5:$H$36,3,FALSE)+B!$E$33+B!$D$34),(IF(AND(OR($B489="NT",$B489=""),NOT($B490="Ac")),10^(VLOOKUP($B491,B!$C$5:$H$36,2,FALSE)+VLOOKUP($B490,B!$C$5:$H$36,3,FALSE)+B!$E$33),(IF(AND($B492="CT",NOT($B491="NMe")),10^(VLOOKUP($B491,B!$C$5:$H$36,2,FALSE)+VLOOKUP($B490,B!$C$5:$H$36,3,FALSE)+B!$D$34),10^(VLOOKUP($B491,B!$C$5:$H$36,2,FALSE)+VLOOKUP($B490,B!$C$5:$H$36,3,FALSE)))))))))</f>
        <v xml:space="preserve">   ---</v>
      </c>
      <c r="J491" s="14" t="str">
        <f>IF(OR($B491="P",$B491="",$B491="AC",$B491="NT",$B491="Pc",$B491="CT",$B490="NT"),"   ---",(IF(AND(OR($B489="NT",$B489=""),$B492="CT",NOT($B490="Ac"),NOT($B491="NMe")),10^(VLOOKUP($B491,B!$C$5:$H$36,5,FALSE)+VLOOKUP($B490,B!$C$5:$H$36,6,FALSE)+B!$H$33+B!$G$34),(IF(AND(OR($B489="NT",$B489=""),NOT($B490="Ac")),10^(VLOOKUP($B491,B!$C$5:$H$36,5,FALSE)+VLOOKUP($B490,B!$C$5:$H$36,6,FALSE)+B!$H$33),(IF(AND($B492="CT",NOT($B491="NMe")),10^(VLOOKUP($B491,B!$C$5:$H$36,5,FALSE)+VLOOKUP($B490,B!$C$5:$H$36,6,FALSE)+B!$G$34),10^(VLOOKUP($B491,B!$C$5:$H$36,5,FALSE)+VLOOKUP($B490,B!$C$5:$H$36,6,FALSE)))))))))</f>
        <v xml:space="preserve">   ---</v>
      </c>
      <c r="K491" s="5" t="str">
        <f t="shared" si="88"/>
        <v/>
      </c>
      <c r="L491" s="5" t="str">
        <f t="shared" si="90"/>
        <v/>
      </c>
      <c r="M491" s="5" t="str">
        <f t="shared" si="89"/>
        <v/>
      </c>
    </row>
    <row r="492" spans="1:13" x14ac:dyDescent="0.25">
      <c r="A492" s="4">
        <f t="shared" si="87"/>
        <v>480</v>
      </c>
      <c r="B492" s="1"/>
      <c r="C492" s="7"/>
      <c r="D492" s="8" t="str">
        <f t="shared" si="82"/>
        <v/>
      </c>
      <c r="E492" s="6" t="str">
        <f t="shared" si="83"/>
        <v xml:space="preserve">   ---</v>
      </c>
      <c r="F492" s="6" t="str">
        <f t="shared" si="84"/>
        <v xml:space="preserve">   ---</v>
      </c>
      <c r="G492" s="5" t="str">
        <f t="shared" si="85"/>
        <v/>
      </c>
      <c r="H492" s="6" t="str">
        <f t="shared" si="86"/>
        <v/>
      </c>
      <c r="I492" s="14" t="str">
        <f>IF(OR($B492="P",$B492="",$B492="AC",$B492="NT",$B492="Pc",$B492="CT",$B491="NT"),"   ---",(IF(AND(OR($B490="NT",$B490=""),$B493="CT",NOT($B491="Ac"),NOT($B492="NMe")),10^(VLOOKUP($B492,B!$C$5:$H$36,2,FALSE)+VLOOKUP($B491,B!$C$5:$H$36,3,FALSE)+B!$E$33+B!$D$34),(IF(AND(OR($B490="NT",$B490=""),NOT($B491="Ac")),10^(VLOOKUP($B492,B!$C$5:$H$36,2,FALSE)+VLOOKUP($B491,B!$C$5:$H$36,3,FALSE)+B!$E$33),(IF(AND($B493="CT",NOT($B492="NMe")),10^(VLOOKUP($B492,B!$C$5:$H$36,2,FALSE)+VLOOKUP($B491,B!$C$5:$H$36,3,FALSE)+B!$D$34),10^(VLOOKUP($B492,B!$C$5:$H$36,2,FALSE)+VLOOKUP($B491,B!$C$5:$H$36,3,FALSE)))))))))</f>
        <v xml:space="preserve">   ---</v>
      </c>
      <c r="J492" s="14" t="str">
        <f>IF(OR($B492="P",$B492="",$B492="AC",$B492="NT",$B492="Pc",$B492="CT",$B491="NT"),"   ---",(IF(AND(OR($B490="NT",$B490=""),$B493="CT",NOT($B491="Ac"),NOT($B492="NMe")),10^(VLOOKUP($B492,B!$C$5:$H$36,5,FALSE)+VLOOKUP($B491,B!$C$5:$H$36,6,FALSE)+B!$H$33+B!$G$34),(IF(AND(OR($B490="NT",$B490=""),NOT($B491="Ac")),10^(VLOOKUP($B492,B!$C$5:$H$36,5,FALSE)+VLOOKUP($B491,B!$C$5:$H$36,6,FALSE)+B!$H$33),(IF(AND($B493="CT",NOT($B492="NMe")),10^(VLOOKUP($B492,B!$C$5:$H$36,5,FALSE)+VLOOKUP($B491,B!$C$5:$H$36,6,FALSE)+B!$G$34),10^(VLOOKUP($B492,B!$C$5:$H$36,5,FALSE)+VLOOKUP($B491,B!$C$5:$H$36,6,FALSE)))))))))</f>
        <v xml:space="preserve">   ---</v>
      </c>
      <c r="K492" s="5" t="str">
        <f t="shared" si="88"/>
        <v/>
      </c>
      <c r="L492" s="5" t="str">
        <f t="shared" si="90"/>
        <v/>
      </c>
      <c r="M492" s="5" t="str">
        <f t="shared" si="89"/>
        <v/>
      </c>
    </row>
    <row r="493" spans="1:13" x14ac:dyDescent="0.25">
      <c r="A493" s="4">
        <f t="shared" si="87"/>
        <v>481</v>
      </c>
      <c r="B493" s="1"/>
      <c r="C493" s="7"/>
      <c r="D493" s="8" t="str">
        <f t="shared" si="82"/>
        <v/>
      </c>
      <c r="E493" s="6" t="str">
        <f t="shared" si="83"/>
        <v xml:space="preserve">   ---</v>
      </c>
      <c r="F493" s="6" t="str">
        <f t="shared" si="84"/>
        <v xml:space="preserve">   ---</v>
      </c>
      <c r="G493" s="5" t="str">
        <f t="shared" si="85"/>
        <v/>
      </c>
      <c r="H493" s="6" t="str">
        <f t="shared" si="86"/>
        <v/>
      </c>
      <c r="I493" s="14" t="str">
        <f>IF(OR($B493="P",$B493="",$B493="AC",$B493="NT",$B493="Pc",$B493="CT",$B492="NT"),"   ---",(IF(AND(OR($B491="NT",$B491=""),$B494="CT",NOT($B492="Ac"),NOT($B493="NMe")),10^(VLOOKUP($B493,B!$C$5:$H$36,2,FALSE)+VLOOKUP($B492,B!$C$5:$H$36,3,FALSE)+B!$E$33+B!$D$34),(IF(AND(OR($B491="NT",$B491=""),NOT($B492="Ac")),10^(VLOOKUP($B493,B!$C$5:$H$36,2,FALSE)+VLOOKUP($B492,B!$C$5:$H$36,3,FALSE)+B!$E$33),(IF(AND($B494="CT",NOT($B493="NMe")),10^(VLOOKUP($B493,B!$C$5:$H$36,2,FALSE)+VLOOKUP($B492,B!$C$5:$H$36,3,FALSE)+B!$D$34),10^(VLOOKUP($B493,B!$C$5:$H$36,2,FALSE)+VLOOKUP($B492,B!$C$5:$H$36,3,FALSE)))))))))</f>
        <v xml:space="preserve">   ---</v>
      </c>
      <c r="J493" s="14" t="str">
        <f>IF(OR($B493="P",$B493="",$B493="AC",$B493="NT",$B493="Pc",$B493="CT",$B492="NT"),"   ---",(IF(AND(OR($B491="NT",$B491=""),$B494="CT",NOT($B492="Ac"),NOT($B493="NMe")),10^(VLOOKUP($B493,B!$C$5:$H$36,5,FALSE)+VLOOKUP($B492,B!$C$5:$H$36,6,FALSE)+B!$H$33+B!$G$34),(IF(AND(OR($B491="NT",$B491=""),NOT($B492="Ac")),10^(VLOOKUP($B493,B!$C$5:$H$36,5,FALSE)+VLOOKUP($B492,B!$C$5:$H$36,6,FALSE)+B!$H$33),(IF(AND($B494="CT",NOT($B493="NMe")),10^(VLOOKUP($B493,B!$C$5:$H$36,5,FALSE)+VLOOKUP($B492,B!$C$5:$H$36,6,FALSE)+B!$G$34),10^(VLOOKUP($B493,B!$C$5:$H$36,5,FALSE)+VLOOKUP($B492,B!$C$5:$H$36,6,FALSE)))))))))</f>
        <v xml:space="preserve">   ---</v>
      </c>
      <c r="K493" s="5" t="str">
        <f t="shared" si="88"/>
        <v/>
      </c>
      <c r="L493" s="5" t="str">
        <f t="shared" si="90"/>
        <v/>
      </c>
      <c r="M493" s="5" t="str">
        <f t="shared" si="89"/>
        <v/>
      </c>
    </row>
    <row r="494" spans="1:13" x14ac:dyDescent="0.25">
      <c r="A494" s="4">
        <f t="shared" si="87"/>
        <v>482</v>
      </c>
      <c r="B494" s="1"/>
      <c r="C494" s="7"/>
      <c r="D494" s="8" t="str">
        <f t="shared" si="82"/>
        <v/>
      </c>
      <c r="E494" s="6" t="str">
        <f t="shared" si="83"/>
        <v xml:space="preserve">   ---</v>
      </c>
      <c r="F494" s="6" t="str">
        <f t="shared" si="84"/>
        <v xml:space="preserve">   ---</v>
      </c>
      <c r="G494" s="5" t="str">
        <f t="shared" si="85"/>
        <v/>
      </c>
      <c r="H494" s="6" t="str">
        <f t="shared" si="86"/>
        <v/>
      </c>
      <c r="I494" s="14" t="str">
        <f>IF(OR($B494="P",$B494="",$B494="AC",$B494="NT",$B494="Pc",$B494="CT",$B493="NT"),"   ---",(IF(AND(OR($B492="NT",$B492=""),$B495="CT",NOT($B493="Ac"),NOT($B494="NMe")),10^(VLOOKUP($B494,B!$C$5:$H$36,2,FALSE)+VLOOKUP($B493,B!$C$5:$H$36,3,FALSE)+B!$E$33+B!$D$34),(IF(AND(OR($B492="NT",$B492=""),NOT($B493="Ac")),10^(VLOOKUP($B494,B!$C$5:$H$36,2,FALSE)+VLOOKUP($B493,B!$C$5:$H$36,3,FALSE)+B!$E$33),(IF(AND($B495="CT",NOT($B494="NMe")),10^(VLOOKUP($B494,B!$C$5:$H$36,2,FALSE)+VLOOKUP($B493,B!$C$5:$H$36,3,FALSE)+B!$D$34),10^(VLOOKUP($B494,B!$C$5:$H$36,2,FALSE)+VLOOKUP($B493,B!$C$5:$H$36,3,FALSE)))))))))</f>
        <v xml:space="preserve">   ---</v>
      </c>
      <c r="J494" s="14" t="str">
        <f>IF(OR($B494="P",$B494="",$B494="AC",$B494="NT",$B494="Pc",$B494="CT",$B493="NT"),"   ---",(IF(AND(OR($B492="NT",$B492=""),$B495="CT",NOT($B493="Ac"),NOT($B494="NMe")),10^(VLOOKUP($B494,B!$C$5:$H$36,5,FALSE)+VLOOKUP($B493,B!$C$5:$H$36,6,FALSE)+B!$H$33+B!$G$34),(IF(AND(OR($B492="NT",$B492=""),NOT($B493="Ac")),10^(VLOOKUP($B494,B!$C$5:$H$36,5,FALSE)+VLOOKUP($B493,B!$C$5:$H$36,6,FALSE)+B!$H$33),(IF(AND($B495="CT",NOT($B494="NMe")),10^(VLOOKUP($B494,B!$C$5:$H$36,5,FALSE)+VLOOKUP($B493,B!$C$5:$H$36,6,FALSE)+B!$G$34),10^(VLOOKUP($B494,B!$C$5:$H$36,5,FALSE)+VLOOKUP($B493,B!$C$5:$H$36,6,FALSE)))))))))</f>
        <v xml:space="preserve">   ---</v>
      </c>
      <c r="K494" s="5" t="str">
        <f t="shared" si="88"/>
        <v/>
      </c>
      <c r="L494" s="5" t="str">
        <f t="shared" si="90"/>
        <v/>
      </c>
      <c r="M494" s="5" t="str">
        <f t="shared" si="89"/>
        <v/>
      </c>
    </row>
    <row r="495" spans="1:13" x14ac:dyDescent="0.25">
      <c r="A495" s="4">
        <f t="shared" si="87"/>
        <v>483</v>
      </c>
      <c r="B495" s="1"/>
      <c r="C495" s="7"/>
      <c r="D495" s="8" t="str">
        <f t="shared" si="82"/>
        <v/>
      </c>
      <c r="E495" s="6" t="str">
        <f t="shared" si="83"/>
        <v xml:space="preserve">   ---</v>
      </c>
      <c r="F495" s="6" t="str">
        <f t="shared" si="84"/>
        <v xml:space="preserve">   ---</v>
      </c>
      <c r="G495" s="5" t="str">
        <f t="shared" si="85"/>
        <v/>
      </c>
      <c r="H495" s="6" t="str">
        <f t="shared" si="86"/>
        <v/>
      </c>
      <c r="I495" s="14" t="str">
        <f>IF(OR($B495="P",$B495="",$B495="AC",$B495="NT",$B495="Pc",$B495="CT",$B494="NT"),"   ---",(IF(AND(OR($B493="NT",$B493=""),$B496="CT",NOT($B494="Ac"),NOT($B495="NMe")),10^(VLOOKUP($B495,B!$C$5:$H$36,2,FALSE)+VLOOKUP($B494,B!$C$5:$H$36,3,FALSE)+B!$E$33+B!$D$34),(IF(AND(OR($B493="NT",$B493=""),NOT($B494="Ac")),10^(VLOOKUP($B495,B!$C$5:$H$36,2,FALSE)+VLOOKUP($B494,B!$C$5:$H$36,3,FALSE)+B!$E$33),(IF(AND($B496="CT",NOT($B495="NMe")),10^(VLOOKUP($B495,B!$C$5:$H$36,2,FALSE)+VLOOKUP($B494,B!$C$5:$H$36,3,FALSE)+B!$D$34),10^(VLOOKUP($B495,B!$C$5:$H$36,2,FALSE)+VLOOKUP($B494,B!$C$5:$H$36,3,FALSE)))))))))</f>
        <v xml:space="preserve">   ---</v>
      </c>
      <c r="J495" s="14" t="str">
        <f>IF(OR($B495="P",$B495="",$B495="AC",$B495="NT",$B495="Pc",$B495="CT",$B494="NT"),"   ---",(IF(AND(OR($B493="NT",$B493=""),$B496="CT",NOT($B494="Ac"),NOT($B495="NMe")),10^(VLOOKUP($B495,B!$C$5:$H$36,5,FALSE)+VLOOKUP($B494,B!$C$5:$H$36,6,FALSE)+B!$H$33+B!$G$34),(IF(AND(OR($B493="NT",$B493=""),NOT($B494="Ac")),10^(VLOOKUP($B495,B!$C$5:$H$36,5,FALSE)+VLOOKUP($B494,B!$C$5:$H$36,6,FALSE)+B!$H$33),(IF(AND($B496="CT",NOT($B495="NMe")),10^(VLOOKUP($B495,B!$C$5:$H$36,5,FALSE)+VLOOKUP($B494,B!$C$5:$H$36,6,FALSE)+B!$G$34),10^(VLOOKUP($B495,B!$C$5:$H$36,5,FALSE)+VLOOKUP($B494,B!$C$5:$H$36,6,FALSE)))))))))</f>
        <v xml:space="preserve">   ---</v>
      </c>
      <c r="K495" s="5" t="str">
        <f t="shared" si="88"/>
        <v/>
      </c>
      <c r="L495" s="5" t="str">
        <f t="shared" si="90"/>
        <v/>
      </c>
      <c r="M495" s="5" t="str">
        <f t="shared" si="89"/>
        <v/>
      </c>
    </row>
    <row r="496" spans="1:13" x14ac:dyDescent="0.25">
      <c r="A496" s="4">
        <f t="shared" si="87"/>
        <v>484</v>
      </c>
      <c r="B496" s="1"/>
      <c r="C496" s="7"/>
      <c r="D496" s="8" t="str">
        <f t="shared" si="82"/>
        <v/>
      </c>
      <c r="E496" s="6" t="str">
        <f t="shared" si="83"/>
        <v xml:space="preserve">   ---</v>
      </c>
      <c r="F496" s="6" t="str">
        <f t="shared" si="84"/>
        <v xml:space="preserve">   ---</v>
      </c>
      <c r="G496" s="5" t="str">
        <f t="shared" si="85"/>
        <v/>
      </c>
      <c r="H496" s="6" t="str">
        <f t="shared" si="86"/>
        <v/>
      </c>
      <c r="I496" s="14" t="str">
        <f>IF(OR($B496="P",$B496="",$B496="AC",$B496="NT",$B496="Pc",$B496="CT",$B495="NT"),"   ---",(IF(AND(OR($B494="NT",$B494=""),$B497="CT",NOT($B495="Ac"),NOT($B496="NMe")),10^(VLOOKUP($B496,B!$C$5:$H$36,2,FALSE)+VLOOKUP($B495,B!$C$5:$H$36,3,FALSE)+B!$E$33+B!$D$34),(IF(AND(OR($B494="NT",$B494=""),NOT($B495="Ac")),10^(VLOOKUP($B496,B!$C$5:$H$36,2,FALSE)+VLOOKUP($B495,B!$C$5:$H$36,3,FALSE)+B!$E$33),(IF(AND($B497="CT",NOT($B496="NMe")),10^(VLOOKUP($B496,B!$C$5:$H$36,2,FALSE)+VLOOKUP($B495,B!$C$5:$H$36,3,FALSE)+B!$D$34),10^(VLOOKUP($B496,B!$C$5:$H$36,2,FALSE)+VLOOKUP($B495,B!$C$5:$H$36,3,FALSE)))))))))</f>
        <v xml:space="preserve">   ---</v>
      </c>
      <c r="J496" s="14" t="str">
        <f>IF(OR($B496="P",$B496="",$B496="AC",$B496="NT",$B496="Pc",$B496="CT",$B495="NT"),"   ---",(IF(AND(OR($B494="NT",$B494=""),$B497="CT",NOT($B495="Ac"),NOT($B496="NMe")),10^(VLOOKUP($B496,B!$C$5:$H$36,5,FALSE)+VLOOKUP($B495,B!$C$5:$H$36,6,FALSE)+B!$H$33+B!$G$34),(IF(AND(OR($B494="NT",$B494=""),NOT($B495="Ac")),10^(VLOOKUP($B496,B!$C$5:$H$36,5,FALSE)+VLOOKUP($B495,B!$C$5:$H$36,6,FALSE)+B!$H$33),(IF(AND($B497="CT",NOT($B496="NMe")),10^(VLOOKUP($B496,B!$C$5:$H$36,5,FALSE)+VLOOKUP($B495,B!$C$5:$H$36,6,FALSE)+B!$G$34),10^(VLOOKUP($B496,B!$C$5:$H$36,5,FALSE)+VLOOKUP($B495,B!$C$5:$H$36,6,FALSE)))))))))</f>
        <v xml:space="preserve">   ---</v>
      </c>
      <c r="K496" s="5" t="str">
        <f t="shared" si="88"/>
        <v/>
      </c>
      <c r="L496" s="5" t="str">
        <f t="shared" si="90"/>
        <v/>
      </c>
      <c r="M496" s="5" t="str">
        <f t="shared" si="89"/>
        <v/>
      </c>
    </row>
    <row r="497" spans="1:13" x14ac:dyDescent="0.25">
      <c r="A497" s="4">
        <f t="shared" si="87"/>
        <v>485</v>
      </c>
      <c r="B497" s="1"/>
      <c r="C497" s="7"/>
      <c r="D497" s="8" t="str">
        <f t="shared" si="82"/>
        <v/>
      </c>
      <c r="E497" s="6" t="str">
        <f t="shared" si="83"/>
        <v xml:space="preserve">   ---</v>
      </c>
      <c r="F497" s="6" t="str">
        <f t="shared" si="84"/>
        <v xml:space="preserve">   ---</v>
      </c>
      <c r="G497" s="5" t="str">
        <f t="shared" si="85"/>
        <v/>
      </c>
      <c r="H497" s="6" t="str">
        <f t="shared" si="86"/>
        <v/>
      </c>
      <c r="I497" s="14" t="str">
        <f>IF(OR($B497="P",$B497="",$B497="AC",$B497="NT",$B497="Pc",$B497="CT",$B496="NT"),"   ---",(IF(AND(OR($B495="NT",$B495=""),$B498="CT",NOT($B496="Ac"),NOT($B497="NMe")),10^(VLOOKUP($B497,B!$C$5:$H$36,2,FALSE)+VLOOKUP($B496,B!$C$5:$H$36,3,FALSE)+B!$E$33+B!$D$34),(IF(AND(OR($B495="NT",$B495=""),NOT($B496="Ac")),10^(VLOOKUP($B497,B!$C$5:$H$36,2,FALSE)+VLOOKUP($B496,B!$C$5:$H$36,3,FALSE)+B!$E$33),(IF(AND($B498="CT",NOT($B497="NMe")),10^(VLOOKUP($B497,B!$C$5:$H$36,2,FALSE)+VLOOKUP($B496,B!$C$5:$H$36,3,FALSE)+B!$D$34),10^(VLOOKUP($B497,B!$C$5:$H$36,2,FALSE)+VLOOKUP($B496,B!$C$5:$H$36,3,FALSE)))))))))</f>
        <v xml:space="preserve">   ---</v>
      </c>
      <c r="J497" s="14" t="str">
        <f>IF(OR($B497="P",$B497="",$B497="AC",$B497="NT",$B497="Pc",$B497="CT",$B496="NT"),"   ---",(IF(AND(OR($B495="NT",$B495=""),$B498="CT",NOT($B496="Ac"),NOT($B497="NMe")),10^(VLOOKUP($B497,B!$C$5:$H$36,5,FALSE)+VLOOKUP($B496,B!$C$5:$H$36,6,FALSE)+B!$H$33+B!$G$34),(IF(AND(OR($B495="NT",$B495=""),NOT($B496="Ac")),10^(VLOOKUP($B497,B!$C$5:$H$36,5,FALSE)+VLOOKUP($B496,B!$C$5:$H$36,6,FALSE)+B!$H$33),(IF(AND($B498="CT",NOT($B497="NMe")),10^(VLOOKUP($B497,B!$C$5:$H$36,5,FALSE)+VLOOKUP($B496,B!$C$5:$H$36,6,FALSE)+B!$G$34),10^(VLOOKUP($B497,B!$C$5:$H$36,5,FALSE)+VLOOKUP($B496,B!$C$5:$H$36,6,FALSE)))))))))</f>
        <v xml:space="preserve">   ---</v>
      </c>
      <c r="K497" s="5" t="str">
        <f t="shared" si="88"/>
        <v/>
      </c>
      <c r="L497" s="5" t="str">
        <f t="shared" si="90"/>
        <v/>
      </c>
      <c r="M497" s="5" t="str">
        <f t="shared" si="89"/>
        <v/>
      </c>
    </row>
    <row r="498" spans="1:13" x14ac:dyDescent="0.25">
      <c r="A498" s="4">
        <f t="shared" si="87"/>
        <v>486</v>
      </c>
      <c r="B498" s="1"/>
      <c r="C498" s="7"/>
      <c r="D498" s="8" t="str">
        <f t="shared" si="82"/>
        <v/>
      </c>
      <c r="E498" s="6" t="str">
        <f t="shared" si="83"/>
        <v xml:space="preserve">   ---</v>
      </c>
      <c r="F498" s="6" t="str">
        <f t="shared" si="84"/>
        <v xml:space="preserve">   ---</v>
      </c>
      <c r="G498" s="5" t="str">
        <f t="shared" si="85"/>
        <v/>
      </c>
      <c r="H498" s="6" t="str">
        <f t="shared" si="86"/>
        <v/>
      </c>
      <c r="I498" s="14" t="str">
        <f>IF(OR($B498="P",$B498="",$B498="AC",$B498="NT",$B498="Pc",$B498="CT",$B497="NT"),"   ---",(IF(AND(OR($B496="NT",$B496=""),$B499="CT",NOT($B497="Ac"),NOT($B498="NMe")),10^(VLOOKUP($B498,B!$C$5:$H$36,2,FALSE)+VLOOKUP($B497,B!$C$5:$H$36,3,FALSE)+B!$E$33+B!$D$34),(IF(AND(OR($B496="NT",$B496=""),NOT($B497="Ac")),10^(VLOOKUP($B498,B!$C$5:$H$36,2,FALSE)+VLOOKUP($B497,B!$C$5:$H$36,3,FALSE)+B!$E$33),(IF(AND($B499="CT",NOT($B498="NMe")),10^(VLOOKUP($B498,B!$C$5:$H$36,2,FALSE)+VLOOKUP($B497,B!$C$5:$H$36,3,FALSE)+B!$D$34),10^(VLOOKUP($B498,B!$C$5:$H$36,2,FALSE)+VLOOKUP($B497,B!$C$5:$H$36,3,FALSE)))))))))</f>
        <v xml:space="preserve">   ---</v>
      </c>
      <c r="J498" s="14" t="str">
        <f>IF(OR($B498="P",$B498="",$B498="AC",$B498="NT",$B498="Pc",$B498="CT",$B497="NT"),"   ---",(IF(AND(OR($B496="NT",$B496=""),$B499="CT",NOT($B497="Ac"),NOT($B498="NMe")),10^(VLOOKUP($B498,B!$C$5:$H$36,5,FALSE)+VLOOKUP($B497,B!$C$5:$H$36,6,FALSE)+B!$H$33+B!$G$34),(IF(AND(OR($B496="NT",$B496=""),NOT($B497="Ac")),10^(VLOOKUP($B498,B!$C$5:$H$36,5,FALSE)+VLOOKUP($B497,B!$C$5:$H$36,6,FALSE)+B!$H$33),(IF(AND($B499="CT",NOT($B498="NMe")),10^(VLOOKUP($B498,B!$C$5:$H$36,5,FALSE)+VLOOKUP($B497,B!$C$5:$H$36,6,FALSE)+B!$G$34),10^(VLOOKUP($B498,B!$C$5:$H$36,5,FALSE)+VLOOKUP($B497,B!$C$5:$H$36,6,FALSE)))))))))</f>
        <v xml:space="preserve">   ---</v>
      </c>
      <c r="K498" s="5" t="str">
        <f t="shared" si="88"/>
        <v/>
      </c>
      <c r="L498" s="5" t="str">
        <f t="shared" si="90"/>
        <v/>
      </c>
      <c r="M498" s="5" t="str">
        <f t="shared" si="89"/>
        <v/>
      </c>
    </row>
    <row r="499" spans="1:13" x14ac:dyDescent="0.25">
      <c r="A499" s="4">
        <f t="shared" si="87"/>
        <v>487</v>
      </c>
      <c r="B499" s="1"/>
      <c r="C499" s="7"/>
      <c r="D499" s="8" t="str">
        <f t="shared" si="82"/>
        <v/>
      </c>
      <c r="E499" s="6" t="str">
        <f t="shared" si="83"/>
        <v xml:space="preserve">   ---</v>
      </c>
      <c r="F499" s="6" t="str">
        <f t="shared" si="84"/>
        <v xml:space="preserve">   ---</v>
      </c>
      <c r="G499" s="5" t="str">
        <f t="shared" si="85"/>
        <v/>
      </c>
      <c r="H499" s="6" t="str">
        <f t="shared" si="86"/>
        <v/>
      </c>
      <c r="I499" s="14" t="str">
        <f>IF(OR($B499="P",$B499="",$B499="AC",$B499="NT",$B499="Pc",$B499="CT",$B498="NT"),"   ---",(IF(AND(OR($B497="NT",$B497=""),$B500="CT",NOT($B498="Ac"),NOT($B499="NMe")),10^(VLOOKUP($B499,B!$C$5:$H$36,2,FALSE)+VLOOKUP($B498,B!$C$5:$H$36,3,FALSE)+B!$E$33+B!$D$34),(IF(AND(OR($B497="NT",$B497=""),NOT($B498="Ac")),10^(VLOOKUP($B499,B!$C$5:$H$36,2,FALSE)+VLOOKUP($B498,B!$C$5:$H$36,3,FALSE)+B!$E$33),(IF(AND($B500="CT",NOT($B499="NMe")),10^(VLOOKUP($B499,B!$C$5:$H$36,2,FALSE)+VLOOKUP($B498,B!$C$5:$H$36,3,FALSE)+B!$D$34),10^(VLOOKUP($B499,B!$C$5:$H$36,2,FALSE)+VLOOKUP($B498,B!$C$5:$H$36,3,FALSE)))))))))</f>
        <v xml:space="preserve">   ---</v>
      </c>
      <c r="J499" s="14" t="str">
        <f>IF(OR($B499="P",$B499="",$B499="AC",$B499="NT",$B499="Pc",$B499="CT",$B498="NT"),"   ---",(IF(AND(OR($B497="NT",$B497=""),$B500="CT",NOT($B498="Ac"),NOT($B499="NMe")),10^(VLOOKUP($B499,B!$C$5:$H$36,5,FALSE)+VLOOKUP($B498,B!$C$5:$H$36,6,FALSE)+B!$H$33+B!$G$34),(IF(AND(OR($B497="NT",$B497=""),NOT($B498="Ac")),10^(VLOOKUP($B499,B!$C$5:$H$36,5,FALSE)+VLOOKUP($B498,B!$C$5:$H$36,6,FALSE)+B!$H$33),(IF(AND($B500="CT",NOT($B499="NMe")),10^(VLOOKUP($B499,B!$C$5:$H$36,5,FALSE)+VLOOKUP($B498,B!$C$5:$H$36,6,FALSE)+B!$G$34),10^(VLOOKUP($B499,B!$C$5:$H$36,5,FALSE)+VLOOKUP($B498,B!$C$5:$H$36,6,FALSE)))))))))</f>
        <v xml:space="preserve">   ---</v>
      </c>
      <c r="K499" s="5" t="str">
        <f t="shared" si="88"/>
        <v/>
      </c>
      <c r="L499" s="5" t="str">
        <f t="shared" si="90"/>
        <v/>
      </c>
      <c r="M499" s="5" t="str">
        <f t="shared" si="89"/>
        <v/>
      </c>
    </row>
    <row r="500" spans="1:13" x14ac:dyDescent="0.25">
      <c r="A500" s="4">
        <f t="shared" si="87"/>
        <v>488</v>
      </c>
      <c r="B500" s="1"/>
      <c r="C500" s="7"/>
      <c r="D500" s="8" t="str">
        <f t="shared" si="82"/>
        <v/>
      </c>
      <c r="E500" s="6" t="str">
        <f t="shared" si="83"/>
        <v xml:space="preserve">   ---</v>
      </c>
      <c r="F500" s="6" t="str">
        <f t="shared" si="84"/>
        <v xml:space="preserve">   ---</v>
      </c>
      <c r="G500" s="5" t="str">
        <f t="shared" si="85"/>
        <v/>
      </c>
      <c r="H500" s="6" t="str">
        <f t="shared" si="86"/>
        <v/>
      </c>
      <c r="I500" s="14" t="str">
        <f>IF(OR($B500="P",$B500="",$B500="AC",$B500="NT",$B500="Pc",$B500="CT",$B499="NT"),"   ---",(IF(AND(OR($B498="NT",$B498=""),$B501="CT",NOT($B499="Ac"),NOT($B500="NMe")),10^(VLOOKUP($B500,B!$C$5:$H$36,2,FALSE)+VLOOKUP($B499,B!$C$5:$H$36,3,FALSE)+B!$E$33+B!$D$34),(IF(AND(OR($B498="NT",$B498=""),NOT($B499="Ac")),10^(VLOOKUP($B500,B!$C$5:$H$36,2,FALSE)+VLOOKUP($B499,B!$C$5:$H$36,3,FALSE)+B!$E$33),(IF(AND($B501="CT",NOT($B500="NMe")),10^(VLOOKUP($B500,B!$C$5:$H$36,2,FALSE)+VLOOKUP($B499,B!$C$5:$H$36,3,FALSE)+B!$D$34),10^(VLOOKUP($B500,B!$C$5:$H$36,2,FALSE)+VLOOKUP($B499,B!$C$5:$H$36,3,FALSE)))))))))</f>
        <v xml:space="preserve">   ---</v>
      </c>
      <c r="J500" s="14" t="str">
        <f>IF(OR($B500="P",$B500="",$B500="AC",$B500="NT",$B500="Pc",$B500="CT",$B499="NT"),"   ---",(IF(AND(OR($B498="NT",$B498=""),$B501="CT",NOT($B499="Ac"),NOT($B500="NMe")),10^(VLOOKUP($B500,B!$C$5:$H$36,5,FALSE)+VLOOKUP($B499,B!$C$5:$H$36,6,FALSE)+B!$H$33+B!$G$34),(IF(AND(OR($B498="NT",$B498=""),NOT($B499="Ac")),10^(VLOOKUP($B500,B!$C$5:$H$36,5,FALSE)+VLOOKUP($B499,B!$C$5:$H$36,6,FALSE)+B!$H$33),(IF(AND($B501="CT",NOT($B500="NMe")),10^(VLOOKUP($B500,B!$C$5:$H$36,5,FALSE)+VLOOKUP($B499,B!$C$5:$H$36,6,FALSE)+B!$G$34),10^(VLOOKUP($B500,B!$C$5:$H$36,5,FALSE)+VLOOKUP($B499,B!$C$5:$H$36,6,FALSE)))))))))</f>
        <v xml:space="preserve">   ---</v>
      </c>
      <c r="K500" s="5" t="str">
        <f t="shared" si="88"/>
        <v/>
      </c>
      <c r="L500" s="5" t="str">
        <f t="shared" si="90"/>
        <v/>
      </c>
      <c r="M500" s="5" t="str">
        <f t="shared" si="89"/>
        <v/>
      </c>
    </row>
    <row r="501" spans="1:13" x14ac:dyDescent="0.25">
      <c r="A501" s="4">
        <f t="shared" si="87"/>
        <v>489</v>
      </c>
      <c r="B501" s="1"/>
      <c r="C501" s="7"/>
      <c r="D501" s="8" t="str">
        <f t="shared" si="82"/>
        <v/>
      </c>
      <c r="E501" s="6" t="str">
        <f t="shared" si="83"/>
        <v xml:space="preserve">   ---</v>
      </c>
      <c r="F501" s="6" t="str">
        <f t="shared" si="84"/>
        <v xml:space="preserve">   ---</v>
      </c>
      <c r="G501" s="5" t="str">
        <f t="shared" si="85"/>
        <v/>
      </c>
      <c r="H501" s="6" t="str">
        <f t="shared" si="86"/>
        <v/>
      </c>
      <c r="I501" s="14" t="str">
        <f>IF(OR($B501="P",$B501="",$B501="AC",$B501="NT",$B501="Pc",$B501="CT",$B500="NT"),"   ---",(IF(AND(OR($B499="NT",$B499=""),$B502="CT",NOT($B500="Ac"),NOT($B501="NMe")),10^(VLOOKUP($B501,B!$C$5:$H$36,2,FALSE)+VLOOKUP($B500,B!$C$5:$H$36,3,FALSE)+B!$E$33+B!$D$34),(IF(AND(OR($B499="NT",$B499=""),NOT($B500="Ac")),10^(VLOOKUP($B501,B!$C$5:$H$36,2,FALSE)+VLOOKUP($B500,B!$C$5:$H$36,3,FALSE)+B!$E$33),(IF(AND($B502="CT",NOT($B501="NMe")),10^(VLOOKUP($B501,B!$C$5:$H$36,2,FALSE)+VLOOKUP($B500,B!$C$5:$H$36,3,FALSE)+B!$D$34),10^(VLOOKUP($B501,B!$C$5:$H$36,2,FALSE)+VLOOKUP($B500,B!$C$5:$H$36,3,FALSE)))))))))</f>
        <v xml:space="preserve">   ---</v>
      </c>
      <c r="J501" s="14" t="str">
        <f>IF(OR($B501="P",$B501="",$B501="AC",$B501="NT",$B501="Pc",$B501="CT",$B500="NT"),"   ---",(IF(AND(OR($B499="NT",$B499=""),$B502="CT",NOT($B500="Ac"),NOT($B501="NMe")),10^(VLOOKUP($B501,B!$C$5:$H$36,5,FALSE)+VLOOKUP($B500,B!$C$5:$H$36,6,FALSE)+B!$H$33+B!$G$34),(IF(AND(OR($B499="NT",$B499=""),NOT($B500="Ac")),10^(VLOOKUP($B501,B!$C$5:$H$36,5,FALSE)+VLOOKUP($B500,B!$C$5:$H$36,6,FALSE)+B!$H$33),(IF(AND($B502="CT",NOT($B501="NMe")),10^(VLOOKUP($B501,B!$C$5:$H$36,5,FALSE)+VLOOKUP($B500,B!$C$5:$H$36,6,FALSE)+B!$G$34),10^(VLOOKUP($B501,B!$C$5:$H$36,5,FALSE)+VLOOKUP($B500,B!$C$5:$H$36,6,FALSE)))))))))</f>
        <v xml:space="preserve">   ---</v>
      </c>
      <c r="K501" s="5" t="str">
        <f t="shared" si="88"/>
        <v/>
      </c>
      <c r="L501" s="5" t="str">
        <f t="shared" si="90"/>
        <v/>
      </c>
      <c r="M501" s="5" t="str">
        <f t="shared" si="89"/>
        <v/>
      </c>
    </row>
    <row r="502" spans="1:13" x14ac:dyDescent="0.25">
      <c r="A502" s="4">
        <f t="shared" si="87"/>
        <v>490</v>
      </c>
      <c r="B502" s="1"/>
      <c r="C502" s="7"/>
      <c r="D502" s="8" t="str">
        <f t="shared" si="82"/>
        <v/>
      </c>
      <c r="E502" s="6" t="str">
        <f t="shared" si="83"/>
        <v xml:space="preserve">   ---</v>
      </c>
      <c r="F502" s="6" t="str">
        <f t="shared" si="84"/>
        <v xml:space="preserve">   ---</v>
      </c>
      <c r="G502" s="5" t="str">
        <f t="shared" si="85"/>
        <v/>
      </c>
      <c r="H502" s="6" t="str">
        <f t="shared" si="86"/>
        <v/>
      </c>
      <c r="I502" s="14" t="str">
        <f>IF(OR($B502="P",$B502="",$B502="AC",$B502="NT",$B502="Pc",$B502="CT",$B501="NT"),"   ---",(IF(AND(OR($B500="NT",$B500=""),$B503="CT",NOT($B501="Ac"),NOT($B502="NMe")),10^(VLOOKUP($B502,B!$C$5:$H$36,2,FALSE)+VLOOKUP($B501,B!$C$5:$H$36,3,FALSE)+B!$E$33+B!$D$34),(IF(AND(OR($B500="NT",$B500=""),NOT($B501="Ac")),10^(VLOOKUP($B502,B!$C$5:$H$36,2,FALSE)+VLOOKUP($B501,B!$C$5:$H$36,3,FALSE)+B!$E$33),(IF(AND($B503="CT",NOT($B502="NMe")),10^(VLOOKUP($B502,B!$C$5:$H$36,2,FALSE)+VLOOKUP($B501,B!$C$5:$H$36,3,FALSE)+B!$D$34),10^(VLOOKUP($B502,B!$C$5:$H$36,2,FALSE)+VLOOKUP($B501,B!$C$5:$H$36,3,FALSE)))))))))</f>
        <v xml:space="preserve">   ---</v>
      </c>
      <c r="J502" s="14" t="str">
        <f>IF(OR($B502="P",$B502="",$B502="AC",$B502="NT",$B502="Pc",$B502="CT",$B501="NT"),"   ---",(IF(AND(OR($B500="NT",$B500=""),$B503="CT",NOT($B501="Ac"),NOT($B502="NMe")),10^(VLOOKUP($B502,B!$C$5:$H$36,5,FALSE)+VLOOKUP($B501,B!$C$5:$H$36,6,FALSE)+B!$H$33+B!$G$34),(IF(AND(OR($B500="NT",$B500=""),NOT($B501="Ac")),10^(VLOOKUP($B502,B!$C$5:$H$36,5,FALSE)+VLOOKUP($B501,B!$C$5:$H$36,6,FALSE)+B!$H$33),(IF(AND($B503="CT",NOT($B502="NMe")),10^(VLOOKUP($B502,B!$C$5:$H$36,5,FALSE)+VLOOKUP($B501,B!$C$5:$H$36,6,FALSE)+B!$G$34),10^(VLOOKUP($B502,B!$C$5:$H$36,5,FALSE)+VLOOKUP($B501,B!$C$5:$H$36,6,FALSE)))))))))</f>
        <v xml:space="preserve">   ---</v>
      </c>
      <c r="K502" s="5" t="str">
        <f t="shared" si="88"/>
        <v/>
      </c>
      <c r="L502" s="5" t="str">
        <f t="shared" si="90"/>
        <v/>
      </c>
      <c r="M502" s="5" t="str">
        <f t="shared" si="89"/>
        <v/>
      </c>
    </row>
    <row r="503" spans="1:13" x14ac:dyDescent="0.25">
      <c r="A503" s="4">
        <f t="shared" si="87"/>
        <v>491</v>
      </c>
      <c r="B503" s="1"/>
      <c r="C503" s="7"/>
      <c r="D503" s="8" t="str">
        <f t="shared" si="82"/>
        <v/>
      </c>
      <c r="E503" s="6" t="str">
        <f t="shared" si="83"/>
        <v xml:space="preserve">   ---</v>
      </c>
      <c r="F503" s="6" t="str">
        <f t="shared" si="84"/>
        <v xml:space="preserve">   ---</v>
      </c>
      <c r="G503" s="5" t="str">
        <f t="shared" si="85"/>
        <v/>
      </c>
      <c r="H503" s="6" t="str">
        <f t="shared" si="86"/>
        <v/>
      </c>
      <c r="I503" s="14" t="str">
        <f>IF(OR($B503="P",$B503="",$B503="AC",$B503="NT",$B503="Pc",$B503="CT",$B502="NT"),"   ---",(IF(AND(OR($B501="NT",$B501=""),$B504="CT",NOT($B502="Ac"),NOT($B503="NMe")),10^(VLOOKUP($B503,B!$C$5:$H$36,2,FALSE)+VLOOKUP($B502,B!$C$5:$H$36,3,FALSE)+B!$E$33+B!$D$34),(IF(AND(OR($B501="NT",$B501=""),NOT($B502="Ac")),10^(VLOOKUP($B503,B!$C$5:$H$36,2,FALSE)+VLOOKUP($B502,B!$C$5:$H$36,3,FALSE)+B!$E$33),(IF(AND($B504="CT",NOT($B503="NMe")),10^(VLOOKUP($B503,B!$C$5:$H$36,2,FALSE)+VLOOKUP($B502,B!$C$5:$H$36,3,FALSE)+B!$D$34),10^(VLOOKUP($B503,B!$C$5:$H$36,2,FALSE)+VLOOKUP($B502,B!$C$5:$H$36,3,FALSE)))))))))</f>
        <v xml:space="preserve">   ---</v>
      </c>
      <c r="J503" s="14" t="str">
        <f>IF(OR($B503="P",$B503="",$B503="AC",$B503="NT",$B503="Pc",$B503="CT",$B502="NT"),"   ---",(IF(AND(OR($B501="NT",$B501=""),$B504="CT",NOT($B502="Ac"),NOT($B503="NMe")),10^(VLOOKUP($B503,B!$C$5:$H$36,5,FALSE)+VLOOKUP($B502,B!$C$5:$H$36,6,FALSE)+B!$H$33+B!$G$34),(IF(AND(OR($B501="NT",$B501=""),NOT($B502="Ac")),10^(VLOOKUP($B503,B!$C$5:$H$36,5,FALSE)+VLOOKUP($B502,B!$C$5:$H$36,6,FALSE)+B!$H$33),(IF(AND($B504="CT",NOT($B503="NMe")),10^(VLOOKUP($B503,B!$C$5:$H$36,5,FALSE)+VLOOKUP($B502,B!$C$5:$H$36,6,FALSE)+B!$G$34),10^(VLOOKUP($B503,B!$C$5:$H$36,5,FALSE)+VLOOKUP($B502,B!$C$5:$H$36,6,FALSE)))))))))</f>
        <v xml:space="preserve">   ---</v>
      </c>
      <c r="K503" s="5" t="str">
        <f t="shared" si="88"/>
        <v/>
      </c>
      <c r="L503" s="5" t="str">
        <f t="shared" si="90"/>
        <v/>
      </c>
      <c r="M503" s="5" t="str">
        <f t="shared" si="89"/>
        <v/>
      </c>
    </row>
    <row r="504" spans="1:13" x14ac:dyDescent="0.25">
      <c r="A504" s="4">
        <f t="shared" si="87"/>
        <v>492</v>
      </c>
      <c r="B504" s="1"/>
      <c r="C504" s="7"/>
      <c r="D504" s="8" t="str">
        <f t="shared" si="82"/>
        <v/>
      </c>
      <c r="E504" s="6" t="str">
        <f t="shared" si="83"/>
        <v xml:space="preserve">   ---</v>
      </c>
      <c r="F504" s="6" t="str">
        <f t="shared" si="84"/>
        <v xml:space="preserve">   ---</v>
      </c>
      <c r="G504" s="5" t="str">
        <f t="shared" si="85"/>
        <v/>
      </c>
      <c r="H504" s="6" t="str">
        <f t="shared" si="86"/>
        <v/>
      </c>
      <c r="I504" s="14" t="str">
        <f>IF(OR($B504="P",$B504="",$B504="AC",$B504="NT",$B504="Pc",$B504="CT",$B503="NT"),"   ---",(IF(AND(OR($B502="NT",$B502=""),$B505="CT",NOT($B503="Ac"),NOT($B504="NMe")),10^(VLOOKUP($B504,B!$C$5:$H$36,2,FALSE)+VLOOKUP($B503,B!$C$5:$H$36,3,FALSE)+B!$E$33+B!$D$34),(IF(AND(OR($B502="NT",$B502=""),NOT($B503="Ac")),10^(VLOOKUP($B504,B!$C$5:$H$36,2,FALSE)+VLOOKUP($B503,B!$C$5:$H$36,3,FALSE)+B!$E$33),(IF(AND($B505="CT",NOT($B504="NMe")),10^(VLOOKUP($B504,B!$C$5:$H$36,2,FALSE)+VLOOKUP($B503,B!$C$5:$H$36,3,FALSE)+B!$D$34),10^(VLOOKUP($B504,B!$C$5:$H$36,2,FALSE)+VLOOKUP($B503,B!$C$5:$H$36,3,FALSE)))))))))</f>
        <v xml:space="preserve">   ---</v>
      </c>
      <c r="J504" s="14" t="str">
        <f>IF(OR($B504="P",$B504="",$B504="AC",$B504="NT",$B504="Pc",$B504="CT",$B503="NT"),"   ---",(IF(AND(OR($B502="NT",$B502=""),$B505="CT",NOT($B503="Ac"),NOT($B504="NMe")),10^(VLOOKUP($B504,B!$C$5:$H$36,5,FALSE)+VLOOKUP($B503,B!$C$5:$H$36,6,FALSE)+B!$H$33+B!$G$34),(IF(AND(OR($B502="NT",$B502=""),NOT($B503="Ac")),10^(VLOOKUP($B504,B!$C$5:$H$36,5,FALSE)+VLOOKUP($B503,B!$C$5:$H$36,6,FALSE)+B!$H$33),(IF(AND($B505="CT",NOT($B504="NMe")),10^(VLOOKUP($B504,B!$C$5:$H$36,5,FALSE)+VLOOKUP($B503,B!$C$5:$H$36,6,FALSE)+B!$G$34),10^(VLOOKUP($B504,B!$C$5:$H$36,5,FALSE)+VLOOKUP($B503,B!$C$5:$H$36,6,FALSE)))))))))</f>
        <v xml:space="preserve">   ---</v>
      </c>
      <c r="K504" s="5" t="str">
        <f t="shared" si="88"/>
        <v/>
      </c>
      <c r="L504" s="5" t="str">
        <f t="shared" si="90"/>
        <v/>
      </c>
      <c r="M504" s="5" t="str">
        <f t="shared" si="89"/>
        <v/>
      </c>
    </row>
    <row r="505" spans="1:13" x14ac:dyDescent="0.25">
      <c r="A505" s="4">
        <f t="shared" si="87"/>
        <v>493</v>
      </c>
      <c r="B505" s="1"/>
      <c r="C505" s="7"/>
      <c r="D505" s="8" t="str">
        <f t="shared" si="82"/>
        <v/>
      </c>
      <c r="E505" s="6" t="str">
        <f t="shared" si="83"/>
        <v xml:space="preserve">   ---</v>
      </c>
      <c r="F505" s="6" t="str">
        <f t="shared" si="84"/>
        <v xml:space="preserve">   ---</v>
      </c>
      <c r="G505" s="5" t="str">
        <f t="shared" si="85"/>
        <v/>
      </c>
      <c r="H505" s="6" t="str">
        <f t="shared" si="86"/>
        <v/>
      </c>
      <c r="I505" s="14" t="str">
        <f>IF(OR($B505="P",$B505="",$B505="AC",$B505="NT",$B505="Pc",$B505="CT",$B504="NT"),"   ---",(IF(AND(OR($B503="NT",$B503=""),$B506="CT",NOT($B504="Ac"),NOT($B505="NMe")),10^(VLOOKUP($B505,B!$C$5:$H$36,2,FALSE)+VLOOKUP($B504,B!$C$5:$H$36,3,FALSE)+B!$E$33+B!$D$34),(IF(AND(OR($B503="NT",$B503=""),NOT($B504="Ac")),10^(VLOOKUP($B505,B!$C$5:$H$36,2,FALSE)+VLOOKUP($B504,B!$C$5:$H$36,3,FALSE)+B!$E$33),(IF(AND($B506="CT",NOT($B505="NMe")),10^(VLOOKUP($B505,B!$C$5:$H$36,2,FALSE)+VLOOKUP($B504,B!$C$5:$H$36,3,FALSE)+B!$D$34),10^(VLOOKUP($B505,B!$C$5:$H$36,2,FALSE)+VLOOKUP($B504,B!$C$5:$H$36,3,FALSE)))))))))</f>
        <v xml:space="preserve">   ---</v>
      </c>
      <c r="J505" s="14" t="str">
        <f>IF(OR($B505="P",$B505="",$B505="AC",$B505="NT",$B505="Pc",$B505="CT",$B504="NT"),"   ---",(IF(AND(OR($B503="NT",$B503=""),$B506="CT",NOT($B504="Ac"),NOT($B505="NMe")),10^(VLOOKUP($B505,B!$C$5:$H$36,5,FALSE)+VLOOKUP($B504,B!$C$5:$H$36,6,FALSE)+B!$H$33+B!$G$34),(IF(AND(OR($B503="NT",$B503=""),NOT($B504="Ac")),10^(VLOOKUP($B505,B!$C$5:$H$36,5,FALSE)+VLOOKUP($B504,B!$C$5:$H$36,6,FALSE)+B!$H$33),(IF(AND($B506="CT",NOT($B505="NMe")),10^(VLOOKUP($B505,B!$C$5:$H$36,5,FALSE)+VLOOKUP($B504,B!$C$5:$H$36,6,FALSE)+B!$G$34),10^(VLOOKUP($B505,B!$C$5:$H$36,5,FALSE)+VLOOKUP($B504,B!$C$5:$H$36,6,FALSE)))))))))</f>
        <v xml:space="preserve">   ---</v>
      </c>
      <c r="K505" s="5" t="str">
        <f t="shared" si="88"/>
        <v/>
      </c>
      <c r="L505" s="5" t="str">
        <f t="shared" si="90"/>
        <v/>
      </c>
      <c r="M505" s="5" t="str">
        <f t="shared" si="89"/>
        <v/>
      </c>
    </row>
    <row r="506" spans="1:13" x14ac:dyDescent="0.25">
      <c r="A506" s="4">
        <f t="shared" si="87"/>
        <v>494</v>
      </c>
      <c r="B506" s="1"/>
      <c r="C506" s="7"/>
      <c r="D506" s="8" t="str">
        <f t="shared" si="82"/>
        <v/>
      </c>
      <c r="E506" s="6" t="str">
        <f t="shared" si="83"/>
        <v xml:space="preserve">   ---</v>
      </c>
      <c r="F506" s="6" t="str">
        <f t="shared" si="84"/>
        <v xml:space="preserve">   ---</v>
      </c>
      <c r="G506" s="5" t="str">
        <f t="shared" si="85"/>
        <v/>
      </c>
      <c r="H506" s="6" t="str">
        <f t="shared" si="86"/>
        <v/>
      </c>
      <c r="I506" s="14" t="str">
        <f>IF(OR($B506="P",$B506="",$B506="AC",$B506="NT",$B506="Pc",$B506="CT",$B505="NT"),"   ---",(IF(AND(OR($B504="NT",$B504=""),$B507="CT",NOT($B505="Ac"),NOT($B506="NMe")),10^(VLOOKUP($B506,B!$C$5:$H$36,2,FALSE)+VLOOKUP($B505,B!$C$5:$H$36,3,FALSE)+B!$E$33+B!$D$34),(IF(AND(OR($B504="NT",$B504=""),NOT($B505="Ac")),10^(VLOOKUP($B506,B!$C$5:$H$36,2,FALSE)+VLOOKUP($B505,B!$C$5:$H$36,3,FALSE)+B!$E$33),(IF(AND($B507="CT",NOT($B506="NMe")),10^(VLOOKUP($B506,B!$C$5:$H$36,2,FALSE)+VLOOKUP($B505,B!$C$5:$H$36,3,FALSE)+B!$D$34),10^(VLOOKUP($B506,B!$C$5:$H$36,2,FALSE)+VLOOKUP($B505,B!$C$5:$H$36,3,FALSE)))))))))</f>
        <v xml:space="preserve">   ---</v>
      </c>
      <c r="J506" s="14" t="str">
        <f>IF(OR($B506="P",$B506="",$B506="AC",$B506="NT",$B506="Pc",$B506="CT",$B505="NT"),"   ---",(IF(AND(OR($B504="NT",$B504=""),$B507="CT",NOT($B505="Ac"),NOT($B506="NMe")),10^(VLOOKUP($B506,B!$C$5:$H$36,5,FALSE)+VLOOKUP($B505,B!$C$5:$H$36,6,FALSE)+B!$H$33+B!$G$34),(IF(AND(OR($B504="NT",$B504=""),NOT($B505="Ac")),10^(VLOOKUP($B506,B!$C$5:$H$36,5,FALSE)+VLOOKUP($B505,B!$C$5:$H$36,6,FALSE)+B!$H$33),(IF(AND($B507="CT",NOT($B506="NMe")),10^(VLOOKUP($B506,B!$C$5:$H$36,5,FALSE)+VLOOKUP($B505,B!$C$5:$H$36,6,FALSE)+B!$G$34),10^(VLOOKUP($B506,B!$C$5:$H$36,5,FALSE)+VLOOKUP($B505,B!$C$5:$H$36,6,FALSE)))))))))</f>
        <v xml:space="preserve">   ---</v>
      </c>
      <c r="K506" s="5" t="str">
        <f t="shared" si="88"/>
        <v/>
      </c>
      <c r="L506" s="5" t="str">
        <f t="shared" si="90"/>
        <v/>
      </c>
      <c r="M506" s="5" t="str">
        <f t="shared" si="89"/>
        <v/>
      </c>
    </row>
    <row r="507" spans="1:13" x14ac:dyDescent="0.25">
      <c r="A507" s="4">
        <f t="shared" si="87"/>
        <v>495</v>
      </c>
      <c r="B507" s="1"/>
      <c r="C507" s="7"/>
      <c r="D507" s="8" t="str">
        <f t="shared" si="82"/>
        <v/>
      </c>
      <c r="E507" s="6" t="str">
        <f t="shared" si="83"/>
        <v xml:space="preserve">   ---</v>
      </c>
      <c r="F507" s="6" t="str">
        <f t="shared" si="84"/>
        <v xml:space="preserve">   ---</v>
      </c>
      <c r="G507" s="5" t="str">
        <f t="shared" si="85"/>
        <v/>
      </c>
      <c r="H507" s="6" t="str">
        <f t="shared" si="86"/>
        <v/>
      </c>
      <c r="I507" s="14" t="str">
        <f>IF(OR($B507="P",$B507="",$B507="AC",$B507="NT",$B507="Pc",$B507="CT",$B506="NT"),"   ---",(IF(AND(OR($B505="NT",$B505=""),$B508="CT",NOT($B506="Ac"),NOT($B507="NMe")),10^(VLOOKUP($B507,B!$C$5:$H$36,2,FALSE)+VLOOKUP($B506,B!$C$5:$H$36,3,FALSE)+B!$E$33+B!$D$34),(IF(AND(OR($B505="NT",$B505=""),NOT($B506="Ac")),10^(VLOOKUP($B507,B!$C$5:$H$36,2,FALSE)+VLOOKUP($B506,B!$C$5:$H$36,3,FALSE)+B!$E$33),(IF(AND($B508="CT",NOT($B507="NMe")),10^(VLOOKUP($B507,B!$C$5:$H$36,2,FALSE)+VLOOKUP($B506,B!$C$5:$H$36,3,FALSE)+B!$D$34),10^(VLOOKUP($B507,B!$C$5:$H$36,2,FALSE)+VLOOKUP($B506,B!$C$5:$H$36,3,FALSE)))))))))</f>
        <v xml:space="preserve">   ---</v>
      </c>
      <c r="J507" s="14" t="str">
        <f>IF(OR($B507="P",$B507="",$B507="AC",$B507="NT",$B507="Pc",$B507="CT",$B506="NT"),"   ---",(IF(AND(OR($B505="NT",$B505=""),$B508="CT",NOT($B506="Ac"),NOT($B507="NMe")),10^(VLOOKUP($B507,B!$C$5:$H$36,5,FALSE)+VLOOKUP($B506,B!$C$5:$H$36,6,FALSE)+B!$H$33+B!$G$34),(IF(AND(OR($B505="NT",$B505=""),NOT($B506="Ac")),10^(VLOOKUP($B507,B!$C$5:$H$36,5,FALSE)+VLOOKUP($B506,B!$C$5:$H$36,6,FALSE)+B!$H$33),(IF(AND($B508="CT",NOT($B507="NMe")),10^(VLOOKUP($B507,B!$C$5:$H$36,5,FALSE)+VLOOKUP($B506,B!$C$5:$H$36,6,FALSE)+B!$G$34),10^(VLOOKUP($B507,B!$C$5:$H$36,5,FALSE)+VLOOKUP($B506,B!$C$5:$H$36,6,FALSE)))))))))</f>
        <v xml:space="preserve">   ---</v>
      </c>
      <c r="K507" s="5" t="str">
        <f t="shared" si="88"/>
        <v/>
      </c>
      <c r="L507" s="5" t="str">
        <f t="shared" si="90"/>
        <v/>
      </c>
      <c r="M507" s="5" t="str">
        <f t="shared" si="89"/>
        <v/>
      </c>
    </row>
    <row r="508" spans="1:13" x14ac:dyDescent="0.25">
      <c r="A508" s="4">
        <f t="shared" si="87"/>
        <v>496</v>
      </c>
      <c r="B508" s="1"/>
      <c r="C508" s="7"/>
      <c r="D508" s="8" t="str">
        <f t="shared" si="82"/>
        <v/>
      </c>
      <c r="E508" s="6" t="str">
        <f t="shared" si="83"/>
        <v xml:space="preserve">   ---</v>
      </c>
      <c r="F508" s="6" t="str">
        <f t="shared" si="84"/>
        <v xml:space="preserve">   ---</v>
      </c>
      <c r="G508" s="5" t="str">
        <f t="shared" si="85"/>
        <v/>
      </c>
      <c r="H508" s="6" t="str">
        <f t="shared" si="86"/>
        <v/>
      </c>
      <c r="I508" s="14" t="str">
        <f>IF(OR($B508="P",$B508="",$B508="AC",$B508="NT",$B508="Pc",$B508="CT",$B507="NT"),"   ---",(IF(AND(OR($B506="NT",$B506=""),$B509="CT",NOT($B507="Ac"),NOT($B508="NMe")),10^(VLOOKUP($B508,B!$C$5:$H$36,2,FALSE)+VLOOKUP($B507,B!$C$5:$H$36,3,FALSE)+B!$E$33+B!$D$34),(IF(AND(OR($B506="NT",$B506=""),NOT($B507="Ac")),10^(VLOOKUP($B508,B!$C$5:$H$36,2,FALSE)+VLOOKUP($B507,B!$C$5:$H$36,3,FALSE)+B!$E$33),(IF(AND($B509="CT",NOT($B508="NMe")),10^(VLOOKUP($B508,B!$C$5:$H$36,2,FALSE)+VLOOKUP($B507,B!$C$5:$H$36,3,FALSE)+B!$D$34),10^(VLOOKUP($B508,B!$C$5:$H$36,2,FALSE)+VLOOKUP($B507,B!$C$5:$H$36,3,FALSE)))))))))</f>
        <v xml:space="preserve">   ---</v>
      </c>
      <c r="J508" s="14" t="str">
        <f>IF(OR($B508="P",$B508="",$B508="AC",$B508="NT",$B508="Pc",$B508="CT",$B507="NT"),"   ---",(IF(AND(OR($B506="NT",$B506=""),$B509="CT",NOT($B507="Ac"),NOT($B508="NMe")),10^(VLOOKUP($B508,B!$C$5:$H$36,5,FALSE)+VLOOKUP($B507,B!$C$5:$H$36,6,FALSE)+B!$H$33+B!$G$34),(IF(AND(OR($B506="NT",$B506=""),NOT($B507="Ac")),10^(VLOOKUP($B508,B!$C$5:$H$36,5,FALSE)+VLOOKUP($B507,B!$C$5:$H$36,6,FALSE)+B!$H$33),(IF(AND($B509="CT",NOT($B508="NMe")),10^(VLOOKUP($B508,B!$C$5:$H$36,5,FALSE)+VLOOKUP($B507,B!$C$5:$H$36,6,FALSE)+B!$G$34),10^(VLOOKUP($B508,B!$C$5:$H$36,5,FALSE)+VLOOKUP($B507,B!$C$5:$H$36,6,FALSE)))))))))</f>
        <v xml:space="preserve">   ---</v>
      </c>
      <c r="K508" s="5" t="str">
        <f t="shared" si="88"/>
        <v/>
      </c>
      <c r="L508" s="5" t="str">
        <f t="shared" si="90"/>
        <v/>
      </c>
      <c r="M508" s="5" t="str">
        <f t="shared" si="89"/>
        <v/>
      </c>
    </row>
    <row r="509" spans="1:13" x14ac:dyDescent="0.25">
      <c r="A509" s="4">
        <f t="shared" si="87"/>
        <v>497</v>
      </c>
      <c r="B509" s="1"/>
      <c r="C509" s="7"/>
      <c r="D509" s="8" t="str">
        <f t="shared" si="82"/>
        <v/>
      </c>
      <c r="E509" s="6" t="str">
        <f t="shared" si="83"/>
        <v xml:space="preserve">   ---</v>
      </c>
      <c r="F509" s="6" t="str">
        <f t="shared" si="84"/>
        <v xml:space="preserve">   ---</v>
      </c>
      <c r="G509" s="5" t="str">
        <f t="shared" si="85"/>
        <v/>
      </c>
      <c r="H509" s="6" t="str">
        <f t="shared" si="86"/>
        <v/>
      </c>
      <c r="I509" s="14" t="str">
        <f>IF(OR($B509="P",$B509="",$B509="AC",$B509="NT",$B509="Pc",$B509="CT",$B508="NT"),"   ---",(IF(AND(OR($B507="NT",$B507=""),$B510="CT",NOT($B508="Ac"),NOT($B509="NMe")),10^(VLOOKUP($B509,B!$C$5:$H$36,2,FALSE)+VLOOKUP($B508,B!$C$5:$H$36,3,FALSE)+B!$E$33+B!$D$34),(IF(AND(OR($B507="NT",$B507=""),NOT($B508="Ac")),10^(VLOOKUP($B509,B!$C$5:$H$36,2,FALSE)+VLOOKUP($B508,B!$C$5:$H$36,3,FALSE)+B!$E$33),(IF(AND($B510="CT",NOT($B509="NMe")),10^(VLOOKUP($B509,B!$C$5:$H$36,2,FALSE)+VLOOKUP($B508,B!$C$5:$H$36,3,FALSE)+B!$D$34),10^(VLOOKUP($B509,B!$C$5:$H$36,2,FALSE)+VLOOKUP($B508,B!$C$5:$H$36,3,FALSE)))))))))</f>
        <v xml:space="preserve">   ---</v>
      </c>
      <c r="J509" s="14" t="str">
        <f>IF(OR($B509="P",$B509="",$B509="AC",$B509="NT",$B509="Pc",$B509="CT",$B508="NT"),"   ---",(IF(AND(OR($B507="NT",$B507=""),$B510="CT",NOT($B508="Ac"),NOT($B509="NMe")),10^(VLOOKUP($B509,B!$C$5:$H$36,5,FALSE)+VLOOKUP($B508,B!$C$5:$H$36,6,FALSE)+B!$H$33+B!$G$34),(IF(AND(OR($B507="NT",$B507=""),NOT($B508="Ac")),10^(VLOOKUP($B509,B!$C$5:$H$36,5,FALSE)+VLOOKUP($B508,B!$C$5:$H$36,6,FALSE)+B!$H$33),(IF(AND($B510="CT",NOT($B509="NMe")),10^(VLOOKUP($B509,B!$C$5:$H$36,5,FALSE)+VLOOKUP($B508,B!$C$5:$H$36,6,FALSE)+B!$G$34),10^(VLOOKUP($B509,B!$C$5:$H$36,5,FALSE)+VLOOKUP($B508,B!$C$5:$H$36,6,FALSE)))))))))</f>
        <v xml:space="preserve">   ---</v>
      </c>
      <c r="K509" s="5" t="str">
        <f t="shared" si="88"/>
        <v/>
      </c>
      <c r="L509" s="5" t="str">
        <f t="shared" si="90"/>
        <v/>
      </c>
      <c r="M509" s="5" t="str">
        <f t="shared" si="89"/>
        <v/>
      </c>
    </row>
    <row r="510" spans="1:13" x14ac:dyDescent="0.25">
      <c r="A510" s="4">
        <f t="shared" si="87"/>
        <v>498</v>
      </c>
      <c r="B510" s="1"/>
      <c r="C510" s="7"/>
      <c r="D510" s="8" t="str">
        <f t="shared" si="82"/>
        <v/>
      </c>
      <c r="E510" s="6" t="str">
        <f t="shared" si="83"/>
        <v xml:space="preserve">   ---</v>
      </c>
      <c r="F510" s="6" t="str">
        <f t="shared" si="84"/>
        <v xml:space="preserve">   ---</v>
      </c>
      <c r="G510" s="5" t="str">
        <f t="shared" si="85"/>
        <v/>
      </c>
      <c r="H510" s="6" t="str">
        <f t="shared" si="86"/>
        <v/>
      </c>
      <c r="I510" s="14" t="str">
        <f>IF(OR($B510="P",$B510="",$B510="AC",$B510="NT",$B510="Pc",$B510="CT",$B509="NT"),"   ---",(IF(AND(OR($B508="NT",$B508=""),$B511="CT",NOT($B509="Ac"),NOT($B510="NMe")),10^(VLOOKUP($B510,B!$C$5:$H$36,2)+VLOOKUP($B509,B!$C$5:$H$36,3)+B!$E$33+B!$D$34),(IF(AND(OR($B508="NT",$B508=""),NOT($B509="Ac")),10^(VLOOKUP($B510,B!$C$5:$H$36,2)+VLOOKUP($B509,B!$C$5:$H$36,3)+B!$E$33),(IF(AND($B511="CT",NOT($B510="NMe")),10^(VLOOKUP($B510,B!$C$5:$H$36,2)+VLOOKUP($B509,B!$C$5:$H$36,3)+B!$D$34),10^(VLOOKUP($B510,B!$C$5:$H$36,2)+VLOOKUP($B509,B!$C$5:$H$36,3)))))))))</f>
        <v xml:space="preserve">   ---</v>
      </c>
      <c r="J510" s="14" t="str">
        <f>IF(OR($B510="P",$B510="",$B510="AC",$B510="NT",$B510="Pc",$B510="CT",$B509="NT"),"   ---",(IF(AND(OR($B508="NT",$B508=""),$B511="CT",NOT($B509="Ac"),NOT($B510="NMe")),10^(VLOOKUP($B510,B!$C$5:$H$36,5)+VLOOKUP($B509,B!$C$5:$H$36,6)+B!$H$33+B!$G$34),(IF(AND(OR($B508="NT",$B508=""),NOT($B509="Ac")),10^(VLOOKUP($B510,B!$C$5:$H$36,5)+VLOOKUP($B509,B!$C$5:$H$36,6)+B!$H$33),(IF(AND($B511="CT",NOT($B510="NMe")),10^(VLOOKUP($B510,B!$C$5:$H$36,5)+VLOOKUP($B509,B!$C$5:$H$36,6)+B!$G$34),10^(VLOOKUP($B510,B!$C$5:$H$36,5)+VLOOKUP($B509,B!$C$5:$H$36,6)))))))))</f>
        <v xml:space="preserve">   ---</v>
      </c>
      <c r="K510" s="5" t="str">
        <f t="shared" si="88"/>
        <v/>
      </c>
      <c r="L510" s="5" t="str">
        <f t="shared" si="90"/>
        <v/>
      </c>
      <c r="M510" s="5" t="str">
        <f t="shared" si="89"/>
        <v/>
      </c>
    </row>
    <row r="511" spans="1:13" x14ac:dyDescent="0.25">
      <c r="A511" s="4">
        <f t="shared" si="87"/>
        <v>499</v>
      </c>
      <c r="B511" s="1"/>
      <c r="C511" s="7"/>
      <c r="D511" s="8" t="str">
        <f t="shared" si="82"/>
        <v/>
      </c>
      <c r="E511" s="6" t="str">
        <f t="shared" si="83"/>
        <v xml:space="preserve">   ---</v>
      </c>
      <c r="F511" s="6" t="str">
        <f t="shared" si="84"/>
        <v xml:space="preserve">   ---</v>
      </c>
      <c r="G511" s="5" t="str">
        <f t="shared" si="85"/>
        <v/>
      </c>
      <c r="H511" s="6" t="str">
        <f t="shared" si="86"/>
        <v/>
      </c>
      <c r="I511" s="14" t="str">
        <f>IF(OR($B511="P",$B511="",$B511="AC",$B511="NT",$B511="Pc",$B511="CT",$B510="NT"),"   ---",(IF(AND(OR($B509="NT",$B509=""),$B512="CT",NOT($B510="Ac"),NOT($B511="NMe")),10^(VLOOKUP($B511,B!$C$5:$H$36,2)+VLOOKUP($B510,B!$C$5:$H$36,3)+B!$E$33+B!$D$34),(IF(AND(OR($B509="NT",$B509=""),NOT($B510="Ac")),10^(VLOOKUP($B511,B!$C$5:$H$36,2)+VLOOKUP($B510,B!$C$5:$H$36,3)+B!$E$33),(IF(AND($B512="CT",NOT($B511="NMe")),10^(VLOOKUP($B511,B!$C$5:$H$36,2)+VLOOKUP($B510,B!$C$5:$H$36,3)+B!$D$34),10^(VLOOKUP($B511,B!$C$5:$H$36,2)+VLOOKUP($B510,B!$C$5:$H$36,3)))))))))</f>
        <v xml:space="preserve">   ---</v>
      </c>
      <c r="J511" s="14" t="str">
        <f>IF(OR($B511="P",$B511="",$B511="AC",$B511="NT",$B511="Pc",$B511="CT",$B510="NT"),"   ---",(IF(AND(OR($B509="NT",$B509=""),$B512="CT",NOT($B510="Ac"),NOT($B511="NMe")),10^(VLOOKUP($B511,B!$C$5:$H$36,5)+VLOOKUP($B510,B!$C$5:$H$36,6)+B!$H$33+B!$G$34),(IF(AND(OR($B509="NT",$B509=""),NOT($B510="Ac")),10^(VLOOKUP($B511,B!$C$5:$H$36,5)+VLOOKUP($B510,B!$C$5:$H$36,6)+B!$H$33),(IF(AND($B512="CT",NOT($B511="NMe")),10^(VLOOKUP($B511,B!$C$5:$H$36,5)+VLOOKUP($B510,B!$C$5:$H$36,6)+B!$G$34),10^(VLOOKUP($B511,B!$C$5:$H$36,5)+VLOOKUP($B510,B!$C$5:$H$36,6)))))))))</f>
        <v xml:space="preserve">   ---</v>
      </c>
      <c r="K511" s="5" t="str">
        <f t="shared" si="88"/>
        <v/>
      </c>
      <c r="L511" s="5" t="str">
        <f t="shared" si="90"/>
        <v/>
      </c>
      <c r="M511" s="5" t="str">
        <f t="shared" si="89"/>
        <v/>
      </c>
    </row>
    <row r="512" spans="1:13" x14ac:dyDescent="0.25">
      <c r="A512" s="4">
        <f t="shared" si="87"/>
        <v>500</v>
      </c>
      <c r="B512" s="1"/>
      <c r="C512" s="7"/>
      <c r="D512" s="8" t="str">
        <f t="shared" si="82"/>
        <v/>
      </c>
      <c r="E512" s="6" t="str">
        <f t="shared" si="83"/>
        <v xml:space="preserve">   ---</v>
      </c>
      <c r="F512" s="6" t="str">
        <f t="shared" si="84"/>
        <v xml:space="preserve">   ---</v>
      </c>
      <c r="G512" s="5" t="str">
        <f t="shared" si="85"/>
        <v/>
      </c>
      <c r="H512" s="6" t="str">
        <f t="shared" si="86"/>
        <v/>
      </c>
      <c r="I512" s="14" t="str">
        <f>IF(OR($B512="P",$B512="",$B512="AC",$B512="NT",$B512="Pc",$B512="CT",$B511="NT"),"   ---",(IF(AND(OR($B510="NT",$B510=""),$B513="CT",NOT($B511="Ac"),NOT($B512="NMe")),10^(VLOOKUP($B512,B!$C$5:$H$36,2)+VLOOKUP($B511,B!$C$5:$H$36,3)+B!$E$33+B!$D$34),(IF(AND(OR($B510="NT",$B510=""),NOT($B511="Ac")),10^(VLOOKUP($B512,B!$C$5:$H$36,2)+VLOOKUP($B511,B!$C$5:$H$36,3)+B!$E$33),(IF(AND($B513="CT",NOT($B512="NMe")),10^(VLOOKUP($B512,B!$C$5:$H$36,2)+VLOOKUP($B511,B!$C$5:$H$36,3)+B!$D$34),10^(VLOOKUP($B512,B!$C$5:$H$36,2)+VLOOKUP($B511,B!$C$5:$H$36,3)))))))))</f>
        <v xml:space="preserve">   ---</v>
      </c>
      <c r="J512" s="14" t="str">
        <f>IF(OR($B512="P",$B512="",$B512="AC",$B512="NT",$B512="Pc",$B512="CT",$B511="NT"),"   ---",(IF(AND(OR($B510="NT",$B510=""),$B513="CT",NOT($B511="Ac"),NOT($B512="NMe")),10^(VLOOKUP($B512,B!$C$5:$H$36,5)+VLOOKUP($B511,B!$C$5:$H$36,6)+B!$H$33+B!$G$34),(IF(AND(OR($B510="NT",$B510=""),NOT($B511="Ac")),10^(VLOOKUP($B512,B!$C$5:$H$36,5)+VLOOKUP($B511,B!$C$5:$H$36,6)+B!$H$33),(IF(AND($B513="CT",NOT($B512="NMe")),10^(VLOOKUP($B512,B!$C$5:$H$36,5)+VLOOKUP($B511,B!$C$5:$H$36,6)+B!$G$34),10^(VLOOKUP($B512,B!$C$5:$H$36,5)+VLOOKUP($B511,B!$C$5:$H$36,6)))))))))</f>
        <v xml:space="preserve">   ---</v>
      </c>
      <c r="K512" s="5" t="str">
        <f t="shared" si="88"/>
        <v/>
      </c>
      <c r="L512" s="5" t="str">
        <f t="shared" si="90"/>
        <v/>
      </c>
      <c r="M512" s="5" t="str">
        <f t="shared" si="89"/>
        <v/>
      </c>
    </row>
    <row r="513" spans="1:13" x14ac:dyDescent="0.25">
      <c r="A513" s="4"/>
      <c r="B513" s="1"/>
      <c r="C513" s="7"/>
      <c r="D513" s="8"/>
      <c r="E513" s="6"/>
      <c r="F513" s="6"/>
      <c r="G513" s="5"/>
      <c r="H513" s="6"/>
      <c r="I513" s="14"/>
      <c r="J513" s="14"/>
      <c r="K513" s="5"/>
      <c r="L513" s="5"/>
      <c r="M513" s="5"/>
    </row>
    <row r="514" spans="1:13" x14ac:dyDescent="0.25">
      <c r="A514" s="4"/>
      <c r="B514" s="1"/>
      <c r="C514" s="7"/>
      <c r="D514" s="8"/>
      <c r="E514" s="6"/>
      <c r="F514" s="6"/>
      <c r="G514" s="5"/>
      <c r="H514" s="6"/>
      <c r="I514" s="14"/>
      <c r="J514" s="14"/>
      <c r="K514" s="5"/>
      <c r="L514" s="5"/>
      <c r="M514" s="5"/>
    </row>
    <row r="515" spans="1:13" x14ac:dyDescent="0.25">
      <c r="A515" s="4"/>
      <c r="B515" s="1"/>
      <c r="C515" s="7"/>
      <c r="D515" s="8"/>
      <c r="E515" s="6"/>
      <c r="F515" s="6"/>
      <c r="G515" s="5"/>
      <c r="H515" s="6"/>
      <c r="I515" s="14"/>
      <c r="J515" s="14"/>
      <c r="K515" s="5"/>
      <c r="L515" s="5"/>
      <c r="M515" s="5"/>
    </row>
    <row r="516" spans="1:13" x14ac:dyDescent="0.25">
      <c r="A516" s="4"/>
      <c r="B516" s="1"/>
      <c r="C516" s="7"/>
      <c r="D516" s="8"/>
      <c r="E516" s="6"/>
      <c r="F516" s="6"/>
      <c r="G516" s="5"/>
      <c r="H516" s="6"/>
      <c r="I516" s="14"/>
      <c r="J516" s="14"/>
      <c r="K516" s="5"/>
      <c r="L516" s="5"/>
      <c r="M516" s="5"/>
    </row>
    <row r="517" spans="1:13" x14ac:dyDescent="0.25">
      <c r="A517" s="4"/>
      <c r="B517" s="1"/>
      <c r="C517" s="7"/>
      <c r="D517" s="8"/>
      <c r="E517" s="6"/>
      <c r="F517" s="6"/>
      <c r="G517" s="5"/>
      <c r="H517" s="6"/>
      <c r="I517" s="14"/>
      <c r="J517" s="14"/>
      <c r="K517" s="5"/>
      <c r="L517" s="5"/>
      <c r="M517" s="5"/>
    </row>
    <row r="518" spans="1:13" x14ac:dyDescent="0.25">
      <c r="A518" s="4"/>
      <c r="B518" s="1"/>
      <c r="C518" s="7"/>
      <c r="D518" s="8"/>
      <c r="E518" s="6"/>
      <c r="F518" s="6"/>
      <c r="G518" s="5"/>
      <c r="H518" s="6"/>
      <c r="I518" s="14"/>
      <c r="J518" s="14"/>
      <c r="K518" s="5"/>
      <c r="L518" s="5"/>
      <c r="M518" s="5"/>
    </row>
    <row r="519" spans="1:13" x14ac:dyDescent="0.25">
      <c r="A519" s="4"/>
      <c r="B519" s="1"/>
      <c r="C519" s="7"/>
      <c r="D519" s="8"/>
      <c r="E519" s="6"/>
      <c r="F519" s="6"/>
      <c r="G519" s="5"/>
      <c r="H519" s="6"/>
      <c r="I519" s="14"/>
      <c r="J519" s="14"/>
      <c r="K519" s="5"/>
      <c r="L519" s="5"/>
      <c r="M519" s="5"/>
    </row>
    <row r="520" spans="1:13" x14ac:dyDescent="0.25">
      <c r="A520" s="4"/>
      <c r="B520" s="1"/>
      <c r="C520" s="7"/>
      <c r="D520" s="8"/>
      <c r="E520" s="6"/>
      <c r="F520" s="6"/>
      <c r="G520" s="5"/>
      <c r="H520" s="6"/>
      <c r="I520" s="14"/>
      <c r="J520" s="14"/>
      <c r="K520" s="5"/>
      <c r="L520" s="5"/>
      <c r="M520" s="5"/>
    </row>
    <row r="521" spans="1:13" x14ac:dyDescent="0.25">
      <c r="A521" s="4"/>
      <c r="B521" s="1"/>
      <c r="C521" s="7"/>
      <c r="D521" s="8"/>
      <c r="E521" s="6"/>
      <c r="F521" s="6"/>
      <c r="G521" s="5"/>
      <c r="H521" s="6"/>
      <c r="I521" s="14"/>
      <c r="J521" s="14"/>
      <c r="K521" s="5"/>
      <c r="L521" s="5"/>
      <c r="M521" s="5"/>
    </row>
    <row r="522" spans="1:13" x14ac:dyDescent="0.25">
      <c r="A522" s="4"/>
      <c r="B522" s="1"/>
      <c r="C522" s="7"/>
      <c r="D522" s="8"/>
      <c r="E522" s="6"/>
      <c r="F522" s="6"/>
      <c r="G522" s="5"/>
      <c r="H522" s="6"/>
      <c r="I522" s="14"/>
      <c r="J522" s="14"/>
      <c r="K522" s="5"/>
      <c r="L522" s="5"/>
      <c r="M522" s="5"/>
    </row>
    <row r="523" spans="1:13" x14ac:dyDescent="0.25">
      <c r="A523" s="4"/>
      <c r="B523" s="1"/>
      <c r="C523" s="7"/>
      <c r="D523" s="8"/>
      <c r="E523" s="6"/>
      <c r="F523" s="6"/>
      <c r="G523" s="5"/>
      <c r="H523" s="6"/>
      <c r="I523" s="14"/>
      <c r="J523" s="14"/>
      <c r="K523" s="5"/>
      <c r="L523" s="5"/>
      <c r="M523" s="5"/>
    </row>
    <row r="524" spans="1:13" x14ac:dyDescent="0.25">
      <c r="A524" s="4"/>
      <c r="B524" s="1"/>
      <c r="C524" s="7"/>
      <c r="D524" s="8"/>
      <c r="E524" s="6"/>
      <c r="F524" s="6"/>
      <c r="G524" s="5"/>
      <c r="H524" s="6"/>
      <c r="I524" s="14"/>
      <c r="J524" s="14"/>
      <c r="K524" s="5"/>
      <c r="L524" s="5"/>
      <c r="M524" s="5"/>
    </row>
    <row r="525" spans="1:13" x14ac:dyDescent="0.25">
      <c r="A525" s="4"/>
      <c r="B525" s="1"/>
      <c r="C525" s="7"/>
      <c r="D525" s="8"/>
      <c r="E525" s="6"/>
      <c r="F525" s="6"/>
      <c r="G525" s="5"/>
      <c r="H525" s="6"/>
      <c r="I525" s="14"/>
      <c r="J525" s="14"/>
      <c r="K525" s="5"/>
      <c r="L525" s="5"/>
      <c r="M525" s="5"/>
    </row>
    <row r="526" spans="1:13" x14ac:dyDescent="0.25">
      <c r="A526" s="4"/>
      <c r="B526" s="1"/>
      <c r="C526" s="7"/>
      <c r="D526" s="8"/>
      <c r="E526" s="6"/>
      <c r="F526" s="6"/>
      <c r="G526" s="5"/>
      <c r="H526" s="6"/>
      <c r="I526" s="14"/>
      <c r="J526" s="14"/>
      <c r="K526" s="5"/>
      <c r="L526" s="5"/>
      <c r="M526" s="5"/>
    </row>
    <row r="527" spans="1:13" x14ac:dyDescent="0.25">
      <c r="A527" s="4"/>
      <c r="B527" s="1"/>
      <c r="C527" s="7"/>
      <c r="D527" s="8"/>
      <c r="E527" s="6"/>
      <c r="F527" s="6"/>
      <c r="G527" s="5"/>
      <c r="H527" s="6"/>
      <c r="I527" s="14"/>
      <c r="J527" s="14"/>
      <c r="K527" s="5"/>
      <c r="L527" s="5"/>
      <c r="M527" s="5"/>
    </row>
    <row r="528" spans="1:13" x14ac:dyDescent="0.25">
      <c r="A528" s="4"/>
      <c r="B528" s="1"/>
      <c r="C528" s="7"/>
      <c r="D528" s="8"/>
      <c r="E528" s="6"/>
      <c r="F528" s="6"/>
      <c r="G528" s="5"/>
      <c r="H528" s="6"/>
      <c r="I528" s="14"/>
      <c r="J528" s="14"/>
      <c r="K528" s="5"/>
      <c r="L528" s="5"/>
      <c r="M528" s="5"/>
    </row>
    <row r="529" spans="1:13" x14ac:dyDescent="0.25">
      <c r="A529" s="4"/>
      <c r="B529" s="1"/>
      <c r="C529" s="7"/>
      <c r="D529" s="8"/>
      <c r="E529" s="6"/>
      <c r="F529" s="6"/>
      <c r="G529" s="5"/>
      <c r="H529" s="6"/>
      <c r="I529" s="14"/>
      <c r="J529" s="14"/>
      <c r="K529" s="5"/>
      <c r="L529" s="5"/>
      <c r="M529" s="5"/>
    </row>
    <row r="530" spans="1:13" x14ac:dyDescent="0.25">
      <c r="A530" s="4"/>
      <c r="B530" s="1"/>
      <c r="C530" s="7"/>
      <c r="D530" s="8"/>
      <c r="E530" s="6"/>
      <c r="F530" s="6"/>
      <c r="G530" s="5"/>
      <c r="H530" s="6"/>
      <c r="I530" s="14"/>
      <c r="J530" s="14"/>
      <c r="K530" s="5"/>
      <c r="L530" s="5"/>
      <c r="M530" s="5"/>
    </row>
    <row r="531" spans="1:13" x14ac:dyDescent="0.25">
      <c r="A531" s="4"/>
      <c r="B531" s="1"/>
      <c r="C531" s="7"/>
      <c r="D531" s="8"/>
      <c r="E531" s="6"/>
      <c r="F531" s="6"/>
      <c r="G531" s="5"/>
      <c r="H531" s="6"/>
      <c r="I531" s="14"/>
      <c r="J531" s="14"/>
      <c r="K531" s="5"/>
      <c r="L531" s="5"/>
      <c r="M531" s="5"/>
    </row>
    <row r="532" spans="1:13" x14ac:dyDescent="0.25">
      <c r="A532" s="4"/>
      <c r="B532" s="1"/>
      <c r="C532" s="7"/>
      <c r="D532" s="8"/>
      <c r="E532" s="6"/>
      <c r="F532" s="6"/>
      <c r="G532" s="5"/>
      <c r="H532" s="6"/>
      <c r="I532" s="14"/>
      <c r="J532" s="14"/>
      <c r="K532" s="5"/>
      <c r="L532" s="5"/>
      <c r="M532" s="5"/>
    </row>
    <row r="533" spans="1:13" x14ac:dyDescent="0.25">
      <c r="A533" s="4"/>
      <c r="B533" s="1"/>
      <c r="C533" s="7"/>
      <c r="D533" s="8"/>
      <c r="E533" s="6"/>
      <c r="F533" s="6"/>
      <c r="G533" s="5"/>
      <c r="H533" s="6"/>
      <c r="I533" s="14"/>
      <c r="J533" s="14"/>
      <c r="K533" s="5"/>
      <c r="L533" s="5"/>
      <c r="M533" s="5"/>
    </row>
    <row r="534" spans="1:13" x14ac:dyDescent="0.25">
      <c r="A534" s="4"/>
      <c r="B534" s="1"/>
      <c r="C534" s="7"/>
      <c r="D534" s="8"/>
      <c r="E534" s="6"/>
      <c r="F534" s="6"/>
      <c r="G534" s="5"/>
      <c r="H534" s="6"/>
      <c r="I534" s="14"/>
      <c r="J534" s="14"/>
      <c r="K534" s="5"/>
      <c r="L534" s="5"/>
      <c r="M534" s="5"/>
    </row>
    <row r="535" spans="1:13" x14ac:dyDescent="0.25">
      <c r="A535" s="4"/>
      <c r="B535" s="1"/>
      <c r="C535" s="7"/>
      <c r="D535" s="8"/>
      <c r="E535" s="6"/>
      <c r="F535" s="6"/>
      <c r="G535" s="5"/>
      <c r="H535" s="6"/>
      <c r="I535" s="14"/>
      <c r="J535" s="14"/>
      <c r="K535" s="5"/>
      <c r="L535" s="5"/>
      <c r="M535" s="5"/>
    </row>
    <row r="536" spans="1:13" x14ac:dyDescent="0.25">
      <c r="A536" s="4"/>
      <c r="B536" s="1"/>
      <c r="C536" s="7"/>
      <c r="D536" s="8"/>
      <c r="E536" s="6"/>
      <c r="F536" s="6"/>
      <c r="G536" s="5"/>
      <c r="H536" s="6"/>
      <c r="I536" s="14"/>
      <c r="J536" s="14"/>
      <c r="K536" s="5"/>
      <c r="L536" s="5"/>
      <c r="M536" s="5"/>
    </row>
    <row r="537" spans="1:13" x14ac:dyDescent="0.25">
      <c r="A537" s="4"/>
      <c r="B537" s="1"/>
      <c r="C537" s="7"/>
      <c r="D537" s="8"/>
      <c r="E537" s="6"/>
      <c r="F537" s="6"/>
      <c r="G537" s="5"/>
      <c r="H537" s="6"/>
      <c r="I537" s="14"/>
      <c r="J537" s="14"/>
      <c r="K537" s="5"/>
      <c r="L537" s="5"/>
      <c r="M537" s="5"/>
    </row>
    <row r="538" spans="1:13" x14ac:dyDescent="0.25">
      <c r="A538" s="4"/>
      <c r="B538" s="1"/>
      <c r="C538" s="7"/>
      <c r="D538" s="8"/>
      <c r="E538" s="6"/>
      <c r="F538" s="6"/>
      <c r="G538" s="5"/>
      <c r="H538" s="6"/>
      <c r="I538" s="14"/>
      <c r="J538" s="14"/>
      <c r="K538" s="5"/>
      <c r="L538" s="5"/>
      <c r="M538" s="5"/>
    </row>
    <row r="539" spans="1:13" x14ac:dyDescent="0.25">
      <c r="A539" s="4"/>
      <c r="B539" s="1"/>
      <c r="C539" s="7"/>
      <c r="D539" s="8"/>
      <c r="E539" s="6"/>
      <c r="F539" s="6"/>
      <c r="G539" s="5"/>
      <c r="H539" s="6"/>
      <c r="I539" s="14"/>
      <c r="J539" s="14"/>
      <c r="K539" s="5"/>
      <c r="L539" s="5"/>
      <c r="M539" s="5"/>
    </row>
    <row r="540" spans="1:13" x14ac:dyDescent="0.25">
      <c r="A540" s="4"/>
      <c r="B540" s="1"/>
      <c r="C540" s="7"/>
      <c r="D540" s="8"/>
      <c r="E540" s="6"/>
      <c r="F540" s="6"/>
      <c r="G540" s="5"/>
      <c r="H540" s="6"/>
      <c r="I540" s="14"/>
      <c r="J540" s="14"/>
      <c r="K540" s="5"/>
      <c r="L540" s="5"/>
      <c r="M540" s="5"/>
    </row>
    <row r="541" spans="1:13" x14ac:dyDescent="0.25">
      <c r="A541" s="4"/>
      <c r="B541" s="1"/>
      <c r="C541" s="7"/>
      <c r="D541" s="8"/>
      <c r="E541" s="6"/>
      <c r="F541" s="6"/>
      <c r="G541" s="5"/>
      <c r="H541" s="6"/>
      <c r="I541" s="14"/>
      <c r="J541" s="14"/>
      <c r="K541" s="5"/>
      <c r="L541" s="5"/>
      <c r="M541" s="5"/>
    </row>
    <row r="542" spans="1:13" x14ac:dyDescent="0.25">
      <c r="A542" s="4"/>
      <c r="B542" s="1"/>
      <c r="C542" s="7"/>
      <c r="D542" s="8"/>
      <c r="E542" s="6"/>
      <c r="F542" s="6"/>
      <c r="G542" s="5"/>
      <c r="H542" s="6"/>
      <c r="I542" s="14"/>
      <c r="J542" s="14"/>
      <c r="K542" s="5"/>
      <c r="L542" s="5"/>
      <c r="M542" s="5"/>
    </row>
    <row r="543" spans="1:13" x14ac:dyDescent="0.25">
      <c r="A543" s="4"/>
      <c r="B543" s="1"/>
      <c r="C543" s="7"/>
      <c r="D543" s="8"/>
      <c r="E543" s="6"/>
      <c r="F543" s="6"/>
      <c r="G543" s="5"/>
      <c r="H543" s="6"/>
      <c r="I543" s="14"/>
      <c r="J543" s="14"/>
      <c r="K543" s="5"/>
      <c r="L543" s="5"/>
      <c r="M543" s="5"/>
    </row>
    <row r="544" spans="1:13" x14ac:dyDescent="0.25">
      <c r="A544" s="4"/>
      <c r="B544" s="1"/>
      <c r="C544" s="7"/>
      <c r="D544" s="8"/>
      <c r="E544" s="6"/>
      <c r="F544" s="6"/>
      <c r="G544" s="5"/>
      <c r="H544" s="6"/>
      <c r="I544" s="14"/>
      <c r="J544" s="14"/>
      <c r="K544" s="5"/>
      <c r="L544" s="5"/>
      <c r="M544" s="5"/>
    </row>
    <row r="545" spans="1:13" x14ac:dyDescent="0.25">
      <c r="A545" s="4"/>
      <c r="B545" s="1"/>
      <c r="C545" s="7"/>
      <c r="D545" s="8"/>
      <c r="E545" s="6"/>
      <c r="F545" s="6"/>
      <c r="G545" s="5"/>
      <c r="H545" s="6"/>
      <c r="I545" s="14"/>
      <c r="J545" s="14"/>
      <c r="K545" s="5"/>
      <c r="L545" s="5"/>
      <c r="M545" s="5"/>
    </row>
    <row r="546" spans="1:13" x14ac:dyDescent="0.25">
      <c r="A546" s="4"/>
      <c r="B546" s="1"/>
      <c r="C546" s="7"/>
      <c r="D546" s="8"/>
      <c r="E546" s="6"/>
      <c r="F546" s="6"/>
      <c r="G546" s="5"/>
      <c r="H546" s="6"/>
      <c r="I546" s="14"/>
      <c r="J546" s="14"/>
      <c r="K546" s="5"/>
      <c r="L546" s="5"/>
      <c r="M546" s="5"/>
    </row>
    <row r="547" spans="1:13" x14ac:dyDescent="0.25">
      <c r="A547" s="4"/>
      <c r="B547" s="1"/>
      <c r="C547" s="7"/>
      <c r="D547" s="8"/>
      <c r="E547" s="6"/>
      <c r="F547" s="6"/>
      <c r="G547" s="5"/>
      <c r="H547" s="6"/>
      <c r="I547" s="14"/>
      <c r="J547" s="14"/>
      <c r="K547" s="5"/>
      <c r="L547" s="5"/>
      <c r="M547" s="5"/>
    </row>
    <row r="548" spans="1:13" x14ac:dyDescent="0.25">
      <c r="A548" s="4"/>
      <c r="B548" s="1"/>
      <c r="C548" s="7"/>
      <c r="D548" s="8"/>
      <c r="E548" s="6"/>
      <c r="F548" s="6"/>
      <c r="G548" s="5"/>
      <c r="H548" s="6"/>
      <c r="I548" s="14"/>
      <c r="J548" s="14"/>
      <c r="K548" s="5"/>
      <c r="L548" s="5"/>
      <c r="M548" s="5"/>
    </row>
    <row r="549" spans="1:13" x14ac:dyDescent="0.25">
      <c r="A549" s="4"/>
      <c r="B549" s="1"/>
      <c r="C549" s="7"/>
      <c r="D549" s="8"/>
      <c r="E549" s="6"/>
      <c r="F549" s="6"/>
      <c r="G549" s="5"/>
      <c r="H549" s="6"/>
      <c r="I549" s="14"/>
      <c r="J549" s="14"/>
      <c r="K549" s="5"/>
      <c r="L549" s="5"/>
      <c r="M549" s="5"/>
    </row>
    <row r="550" spans="1:13" x14ac:dyDescent="0.25">
      <c r="A550" s="4"/>
      <c r="B550" s="1"/>
      <c r="C550" s="7"/>
      <c r="D550" s="8"/>
      <c r="E550" s="6"/>
      <c r="F550" s="6"/>
      <c r="G550" s="5"/>
      <c r="H550" s="6"/>
      <c r="I550" s="14"/>
      <c r="J550" s="14"/>
      <c r="K550" s="5"/>
      <c r="L550" s="5"/>
      <c r="M550" s="5"/>
    </row>
    <row r="551" spans="1:13" x14ac:dyDescent="0.25">
      <c r="A551" s="4"/>
      <c r="B551" s="1"/>
      <c r="C551" s="7"/>
      <c r="D551" s="8"/>
      <c r="E551" s="6"/>
      <c r="F551" s="6"/>
      <c r="G551" s="5"/>
      <c r="H551" s="6"/>
      <c r="I551" s="14"/>
      <c r="J551" s="14"/>
      <c r="K551" s="5"/>
      <c r="L551" s="5"/>
      <c r="M551" s="5"/>
    </row>
    <row r="552" spans="1:13" x14ac:dyDescent="0.25">
      <c r="A552" s="4"/>
      <c r="B552" s="1"/>
      <c r="C552" s="7"/>
      <c r="D552" s="8"/>
      <c r="E552" s="6"/>
      <c r="F552" s="6"/>
      <c r="G552" s="5"/>
      <c r="H552" s="6"/>
      <c r="I552" s="14"/>
      <c r="J552" s="14"/>
      <c r="K552" s="5"/>
      <c r="L552" s="5"/>
      <c r="M552" s="5"/>
    </row>
    <row r="553" spans="1:13" x14ac:dyDescent="0.25">
      <c r="A553" s="4"/>
      <c r="B553" s="1"/>
      <c r="C553" s="7"/>
      <c r="D553" s="8"/>
      <c r="E553" s="6"/>
      <c r="F553" s="6"/>
      <c r="G553" s="5"/>
      <c r="H553" s="6"/>
      <c r="I553" s="14"/>
      <c r="J553" s="14"/>
      <c r="K553" s="5"/>
      <c r="L553" s="5"/>
      <c r="M553" s="5"/>
    </row>
    <row r="554" spans="1:13" x14ac:dyDescent="0.25">
      <c r="A554" s="4"/>
      <c r="B554" s="1"/>
      <c r="C554" s="7"/>
      <c r="D554" s="8"/>
      <c r="E554" s="6"/>
      <c r="F554" s="6"/>
      <c r="G554" s="5"/>
      <c r="H554" s="6"/>
      <c r="I554" s="14"/>
      <c r="J554" s="14"/>
      <c r="K554" s="5"/>
      <c r="L554" s="5"/>
      <c r="M554" s="5"/>
    </row>
    <row r="555" spans="1:13" x14ac:dyDescent="0.25">
      <c r="A555" s="4"/>
      <c r="B555" s="1"/>
      <c r="C555" s="7"/>
      <c r="D555" s="8"/>
      <c r="E555" s="6"/>
      <c r="F555" s="6"/>
      <c r="G555" s="5"/>
      <c r="H555" s="6"/>
      <c r="I555" s="14"/>
      <c r="J555" s="14"/>
      <c r="K555" s="5"/>
      <c r="L555" s="5"/>
      <c r="M555" s="5"/>
    </row>
    <row r="556" spans="1:13" x14ac:dyDescent="0.25">
      <c r="A556" s="4"/>
      <c r="B556" s="1"/>
      <c r="C556" s="7"/>
      <c r="D556" s="8"/>
      <c r="E556" s="6"/>
      <c r="F556" s="6"/>
      <c r="G556" s="5"/>
      <c r="H556" s="6"/>
      <c r="I556" s="14"/>
      <c r="J556" s="14"/>
      <c r="K556" s="5"/>
      <c r="L556" s="5"/>
      <c r="M556" s="5"/>
    </row>
    <row r="557" spans="1:13" x14ac:dyDescent="0.25">
      <c r="A557" s="4"/>
      <c r="B557" s="1"/>
      <c r="C557" s="7"/>
      <c r="D557" s="8"/>
      <c r="E557" s="6"/>
      <c r="F557" s="6"/>
      <c r="G557" s="5"/>
      <c r="H557" s="6"/>
      <c r="I557" s="14"/>
      <c r="J557" s="14"/>
      <c r="K557" s="5"/>
      <c r="L557" s="5"/>
      <c r="M557" s="5"/>
    </row>
    <row r="558" spans="1:13" x14ac:dyDescent="0.25">
      <c r="A558" s="4"/>
      <c r="B558" s="1"/>
      <c r="C558" s="7"/>
      <c r="D558" s="8"/>
      <c r="E558" s="6"/>
      <c r="F558" s="6"/>
      <c r="G558" s="5"/>
      <c r="H558" s="6"/>
      <c r="I558" s="14"/>
      <c r="J558" s="14"/>
      <c r="K558" s="5"/>
      <c r="L558" s="5"/>
      <c r="M558" s="5"/>
    </row>
    <row r="559" spans="1:13" x14ac:dyDescent="0.25">
      <c r="A559" s="4"/>
      <c r="B559" s="1"/>
      <c r="C559" s="7"/>
      <c r="D559" s="8"/>
      <c r="E559" s="6"/>
      <c r="F559" s="6"/>
      <c r="G559" s="5"/>
      <c r="H559" s="6"/>
      <c r="I559" s="14"/>
      <c r="J559" s="14"/>
      <c r="K559" s="5"/>
      <c r="L559" s="5"/>
      <c r="M559" s="5"/>
    </row>
    <row r="560" spans="1:13" x14ac:dyDescent="0.25">
      <c r="A560" s="4"/>
      <c r="B560" s="1"/>
      <c r="C560" s="7"/>
      <c r="D560" s="8"/>
      <c r="E560" s="6"/>
      <c r="F560" s="6"/>
      <c r="G560" s="5"/>
      <c r="H560" s="6"/>
      <c r="I560" s="14"/>
      <c r="J560" s="14"/>
      <c r="K560" s="5"/>
      <c r="L560" s="5"/>
      <c r="M560" s="5"/>
    </row>
    <row r="561" spans="1:13" x14ac:dyDescent="0.25">
      <c r="A561" s="4"/>
      <c r="B561" s="1"/>
      <c r="C561" s="7"/>
      <c r="D561" s="8"/>
      <c r="E561" s="6"/>
      <c r="F561" s="6"/>
      <c r="G561" s="5"/>
      <c r="H561" s="6"/>
      <c r="I561" s="14"/>
      <c r="J561" s="14"/>
      <c r="K561" s="5"/>
      <c r="L561" s="5"/>
      <c r="M561" s="5"/>
    </row>
    <row r="562" spans="1:13" x14ac:dyDescent="0.25">
      <c r="A562" s="4"/>
      <c r="B562" s="1"/>
      <c r="C562" s="7"/>
      <c r="D562" s="8"/>
      <c r="E562" s="6"/>
      <c r="F562" s="6"/>
      <c r="G562" s="5"/>
      <c r="H562" s="6"/>
      <c r="I562" s="14"/>
      <c r="J562" s="14"/>
      <c r="K562" s="5"/>
      <c r="L562" s="5"/>
      <c r="M562" s="5"/>
    </row>
    <row r="563" spans="1:13" x14ac:dyDescent="0.25">
      <c r="A563" s="4"/>
      <c r="B563" s="1"/>
      <c r="C563" s="7"/>
      <c r="D563" s="8"/>
      <c r="E563" s="6"/>
      <c r="F563" s="6"/>
      <c r="G563" s="5"/>
      <c r="H563" s="6"/>
      <c r="I563" s="14"/>
      <c r="J563" s="14"/>
      <c r="K563" s="5"/>
      <c r="L563" s="5"/>
      <c r="M563" s="5"/>
    </row>
    <row r="564" spans="1:13" x14ac:dyDescent="0.25">
      <c r="A564" s="4"/>
      <c r="B564" s="1"/>
      <c r="C564" s="7"/>
      <c r="D564" s="8"/>
      <c r="E564" s="6"/>
      <c r="F564" s="6"/>
      <c r="G564" s="5"/>
      <c r="H564" s="6"/>
      <c r="I564" s="14"/>
      <c r="J564" s="14"/>
      <c r="K564" s="5"/>
      <c r="L564" s="5"/>
      <c r="M564" s="5"/>
    </row>
    <row r="565" spans="1:13" x14ac:dyDescent="0.25">
      <c r="A565" s="4"/>
      <c r="B565" s="1"/>
      <c r="C565" s="7"/>
      <c r="D565" s="8"/>
      <c r="E565" s="6"/>
      <c r="F565" s="6"/>
      <c r="G565" s="5"/>
      <c r="H565" s="6"/>
      <c r="I565" s="14"/>
      <c r="J565" s="14"/>
      <c r="K565" s="5"/>
      <c r="L565" s="5"/>
      <c r="M565" s="5"/>
    </row>
    <row r="566" spans="1:13" x14ac:dyDescent="0.25">
      <c r="A566" s="4"/>
      <c r="B566" s="1"/>
      <c r="C566" s="7"/>
      <c r="D566" s="8"/>
      <c r="E566" s="6"/>
      <c r="F566" s="6"/>
      <c r="G566" s="5"/>
      <c r="H566" s="6"/>
      <c r="I566" s="14"/>
      <c r="J566" s="14"/>
      <c r="K566" s="5"/>
      <c r="L566" s="5"/>
      <c r="M566" s="5"/>
    </row>
    <row r="567" spans="1:13" x14ac:dyDescent="0.25">
      <c r="A567" s="4"/>
      <c r="B567" s="1"/>
      <c r="C567" s="7"/>
      <c r="D567" s="8"/>
      <c r="E567" s="6"/>
      <c r="F567" s="6"/>
      <c r="G567" s="5"/>
      <c r="H567" s="6"/>
      <c r="I567" s="14"/>
      <c r="J567" s="14"/>
      <c r="K567" s="5"/>
      <c r="L567" s="5"/>
      <c r="M567" s="5"/>
    </row>
    <row r="568" spans="1:13" x14ac:dyDescent="0.25">
      <c r="A568" s="4"/>
      <c r="B568" s="1"/>
      <c r="C568" s="7"/>
      <c r="D568" s="8"/>
      <c r="E568" s="6"/>
      <c r="F568" s="6"/>
      <c r="G568" s="5"/>
      <c r="H568" s="6"/>
      <c r="I568" s="14"/>
      <c r="J568" s="14"/>
      <c r="K568" s="5"/>
      <c r="L568" s="5"/>
      <c r="M568" s="5"/>
    </row>
    <row r="569" spans="1:13" x14ac:dyDescent="0.25">
      <c r="A569" s="4"/>
      <c r="B569" s="1"/>
      <c r="C569" s="7"/>
      <c r="D569" s="8"/>
      <c r="E569" s="6"/>
      <c r="F569" s="6"/>
      <c r="G569" s="5"/>
      <c r="H569" s="6"/>
      <c r="I569" s="14"/>
      <c r="J569" s="14"/>
      <c r="K569" s="5"/>
      <c r="L569" s="5"/>
      <c r="M569" s="5"/>
    </row>
    <row r="570" spans="1:13" x14ac:dyDescent="0.25">
      <c r="A570" s="4"/>
      <c r="B570" s="1"/>
      <c r="C570" s="7"/>
      <c r="D570" s="8"/>
      <c r="E570" s="6"/>
      <c r="F570" s="6"/>
      <c r="G570" s="5"/>
      <c r="H570" s="6"/>
      <c r="I570" s="14"/>
      <c r="J570" s="14"/>
      <c r="K570" s="5"/>
      <c r="L570" s="5"/>
      <c r="M570" s="5"/>
    </row>
    <row r="571" spans="1:13" x14ac:dyDescent="0.25">
      <c r="A571" s="4"/>
      <c r="B571" s="1"/>
      <c r="C571" s="7"/>
      <c r="D571" s="8"/>
      <c r="E571" s="6"/>
      <c r="F571" s="6"/>
      <c r="G571" s="5"/>
      <c r="H571" s="6"/>
      <c r="I571" s="14"/>
      <c r="J571" s="14"/>
      <c r="K571" s="5"/>
      <c r="L571" s="5"/>
      <c r="M571" s="5"/>
    </row>
    <row r="572" spans="1:13" x14ac:dyDescent="0.25">
      <c r="A572" s="4"/>
      <c r="B572" s="1"/>
      <c r="C572" s="7"/>
      <c r="D572" s="8"/>
      <c r="E572" s="6"/>
      <c r="F572" s="6"/>
      <c r="G572" s="5"/>
      <c r="H572" s="6"/>
      <c r="I572" s="14"/>
      <c r="J572" s="14"/>
      <c r="K572" s="5"/>
      <c r="L572" s="5"/>
      <c r="M572" s="5"/>
    </row>
    <row r="573" spans="1:13" x14ac:dyDescent="0.25">
      <c r="A573" s="4"/>
      <c r="B573" s="1"/>
      <c r="C573" s="7"/>
      <c r="D573" s="8"/>
      <c r="E573" s="6"/>
      <c r="F573" s="6"/>
      <c r="G573" s="5"/>
      <c r="H573" s="6"/>
      <c r="I573" s="14"/>
      <c r="J573" s="14"/>
      <c r="K573" s="5"/>
      <c r="L573" s="5"/>
      <c r="M573" s="5"/>
    </row>
    <row r="574" spans="1:13" x14ac:dyDescent="0.25">
      <c r="A574" s="4"/>
      <c r="B574" s="1"/>
      <c r="C574" s="7"/>
      <c r="D574" s="8"/>
      <c r="E574" s="6"/>
      <c r="F574" s="6"/>
      <c r="G574" s="5"/>
      <c r="H574" s="6"/>
      <c r="I574" s="14"/>
      <c r="J574" s="14"/>
      <c r="K574" s="5"/>
      <c r="L574" s="5"/>
      <c r="M574" s="5"/>
    </row>
    <row r="575" spans="1:13" x14ac:dyDescent="0.25">
      <c r="A575" s="4"/>
      <c r="B575" s="1"/>
      <c r="C575" s="7"/>
      <c r="D575" s="8"/>
      <c r="E575" s="6"/>
      <c r="F575" s="6"/>
      <c r="G575" s="5"/>
      <c r="H575" s="6"/>
      <c r="I575" s="14"/>
      <c r="J575" s="14"/>
      <c r="K575" s="5"/>
      <c r="L575" s="5"/>
      <c r="M575" s="5"/>
    </row>
    <row r="576" spans="1:13" x14ac:dyDescent="0.25">
      <c r="A576" s="4"/>
      <c r="B576" s="1"/>
      <c r="C576" s="7"/>
      <c r="D576" s="8"/>
      <c r="E576" s="6"/>
      <c r="F576" s="6"/>
      <c r="G576" s="5"/>
      <c r="H576" s="6"/>
      <c r="I576" s="14"/>
      <c r="J576" s="14"/>
      <c r="K576" s="5"/>
      <c r="L576" s="5"/>
      <c r="M576" s="5"/>
    </row>
    <row r="577" spans="1:13" x14ac:dyDescent="0.25">
      <c r="A577" s="4"/>
      <c r="B577" s="1"/>
      <c r="C577" s="7"/>
      <c r="D577" s="8"/>
      <c r="E577" s="6"/>
      <c r="F577" s="6"/>
      <c r="G577" s="5"/>
      <c r="H577" s="6"/>
      <c r="I577" s="14"/>
      <c r="J577" s="14"/>
      <c r="K577" s="5"/>
      <c r="L577" s="5"/>
      <c r="M577" s="5"/>
    </row>
    <row r="578" spans="1:13" x14ac:dyDescent="0.25">
      <c r="A578" s="4"/>
      <c r="B578" s="1"/>
      <c r="C578" s="7"/>
      <c r="D578" s="8"/>
      <c r="E578" s="6"/>
      <c r="F578" s="6"/>
      <c r="G578" s="5"/>
      <c r="H578" s="6"/>
      <c r="I578" s="14"/>
      <c r="J578" s="14"/>
      <c r="K578" s="5"/>
      <c r="L578" s="5"/>
      <c r="M578" s="5"/>
    </row>
    <row r="579" spans="1:13" x14ac:dyDescent="0.25">
      <c r="A579" s="4"/>
      <c r="B579" s="1"/>
      <c r="C579" s="7"/>
      <c r="D579" s="8"/>
      <c r="E579" s="6"/>
      <c r="F579" s="6"/>
      <c r="G579" s="5"/>
      <c r="H579" s="6"/>
      <c r="I579" s="14"/>
      <c r="J579" s="14"/>
      <c r="K579" s="5"/>
      <c r="L579" s="5"/>
      <c r="M579" s="5"/>
    </row>
    <row r="580" spans="1:13" x14ac:dyDescent="0.25">
      <c r="A580" s="4"/>
      <c r="B580" s="1"/>
      <c r="C580" s="7"/>
      <c r="D580" s="8"/>
      <c r="E580" s="6"/>
      <c r="F580" s="6"/>
      <c r="G580" s="5"/>
      <c r="H580" s="6"/>
      <c r="I580" s="14"/>
      <c r="J580" s="14"/>
      <c r="K580" s="5"/>
      <c r="L580" s="5"/>
      <c r="M580" s="5"/>
    </row>
    <row r="581" spans="1:13" x14ac:dyDescent="0.25">
      <c r="A581" s="4"/>
      <c r="B581" s="1"/>
      <c r="C581" s="7"/>
      <c r="D581" s="8"/>
      <c r="E581" s="6"/>
      <c r="F581" s="6"/>
      <c r="G581" s="5"/>
      <c r="H581" s="6"/>
      <c r="I581" s="14"/>
      <c r="J581" s="14"/>
      <c r="K581" s="5"/>
      <c r="L581" s="5"/>
      <c r="M581" s="5"/>
    </row>
    <row r="582" spans="1:13" x14ac:dyDescent="0.25">
      <c r="A582" s="4"/>
      <c r="B582" s="1"/>
      <c r="C582" s="7"/>
      <c r="D582" s="8"/>
      <c r="E582" s="6"/>
      <c r="F582" s="6"/>
      <c r="G582" s="5"/>
      <c r="H582" s="6"/>
      <c r="I582" s="14"/>
      <c r="J582" s="14"/>
      <c r="K582" s="5"/>
      <c r="L582" s="5"/>
      <c r="M582" s="5"/>
    </row>
    <row r="583" spans="1:13" x14ac:dyDescent="0.25">
      <c r="A583" s="4"/>
      <c r="B583" s="1"/>
      <c r="C583" s="7"/>
      <c r="D583" s="8"/>
      <c r="E583" s="6"/>
      <c r="F583" s="6"/>
      <c r="G583" s="5"/>
      <c r="H583" s="6"/>
      <c r="I583" s="14"/>
      <c r="J583" s="14"/>
      <c r="K583" s="5"/>
      <c r="L583" s="5"/>
      <c r="M583" s="5"/>
    </row>
    <row r="584" spans="1:13" x14ac:dyDescent="0.25">
      <c r="A584" s="4"/>
      <c r="B584" s="1"/>
      <c r="C584" s="7"/>
      <c r="D584" s="8"/>
      <c r="E584" s="6"/>
      <c r="F584" s="6"/>
      <c r="G584" s="5"/>
      <c r="H584" s="6"/>
      <c r="I584" s="14"/>
      <c r="J584" s="14"/>
      <c r="K584" s="5"/>
      <c r="L584" s="5"/>
      <c r="M584" s="5"/>
    </row>
    <row r="585" spans="1:13" x14ac:dyDescent="0.25">
      <c r="A585" s="4"/>
      <c r="B585" s="1"/>
      <c r="C585" s="7"/>
      <c r="D585" s="8"/>
      <c r="E585" s="6"/>
      <c r="F585" s="6"/>
      <c r="G585" s="5"/>
      <c r="H585" s="6"/>
      <c r="I585" s="14"/>
      <c r="J585" s="14"/>
      <c r="K585" s="5"/>
      <c r="L585" s="5"/>
      <c r="M585" s="5"/>
    </row>
    <row r="586" spans="1:13" x14ac:dyDescent="0.25">
      <c r="A586" s="4"/>
      <c r="B586" s="1"/>
      <c r="C586" s="7"/>
      <c r="D586" s="8"/>
      <c r="E586" s="6"/>
      <c r="F586" s="6"/>
      <c r="G586" s="5"/>
      <c r="H586" s="6"/>
      <c r="I586" s="14"/>
      <c r="J586" s="14"/>
      <c r="K586" s="5"/>
      <c r="L586" s="5"/>
      <c r="M586" s="5"/>
    </row>
    <row r="587" spans="1:13" x14ac:dyDescent="0.25">
      <c r="A587" s="4"/>
      <c r="B587" s="1"/>
      <c r="C587" s="7"/>
      <c r="D587" s="8"/>
      <c r="E587" s="6"/>
      <c r="F587" s="6"/>
      <c r="G587" s="5"/>
      <c r="H587" s="6"/>
      <c r="I587" s="14"/>
      <c r="J587" s="14"/>
      <c r="K587" s="5"/>
      <c r="L587" s="5"/>
      <c r="M587" s="5"/>
    </row>
    <row r="588" spans="1:13" x14ac:dyDescent="0.25">
      <c r="A588" s="4"/>
      <c r="B588" s="1"/>
      <c r="C588" s="7"/>
      <c r="D588" s="8"/>
      <c r="E588" s="6"/>
      <c r="F588" s="6"/>
      <c r="G588" s="5"/>
      <c r="H588" s="6"/>
      <c r="I588" s="14"/>
      <c r="J588" s="14"/>
      <c r="K588" s="5"/>
      <c r="L588" s="5"/>
      <c r="M588" s="5"/>
    </row>
    <row r="589" spans="1:13" x14ac:dyDescent="0.25">
      <c r="A589" s="4"/>
      <c r="B589" s="1"/>
      <c r="C589" s="7"/>
      <c r="D589" s="8"/>
      <c r="E589" s="6"/>
      <c r="F589" s="6"/>
      <c r="G589" s="5"/>
      <c r="H589" s="6"/>
      <c r="I589" s="14"/>
      <c r="J589" s="14"/>
      <c r="K589" s="5"/>
      <c r="L589" s="5"/>
      <c r="M589" s="5"/>
    </row>
    <row r="590" spans="1:13" x14ac:dyDescent="0.25">
      <c r="A590" s="4"/>
      <c r="B590" s="1"/>
      <c r="C590" s="7"/>
      <c r="D590" s="8"/>
      <c r="E590" s="6"/>
      <c r="F590" s="6"/>
      <c r="G590" s="5"/>
      <c r="H590" s="6"/>
      <c r="I590" s="14"/>
      <c r="J590" s="14"/>
      <c r="K590" s="5"/>
      <c r="L590" s="5"/>
      <c r="M590" s="5"/>
    </row>
    <row r="591" spans="1:13" x14ac:dyDescent="0.25">
      <c r="A591" s="4"/>
      <c r="B591" s="1"/>
      <c r="C591" s="7"/>
      <c r="D591" s="8"/>
      <c r="E591" s="6"/>
      <c r="F591" s="6"/>
      <c r="G591" s="5"/>
      <c r="H591" s="6"/>
      <c r="I591" s="14"/>
      <c r="J591" s="14"/>
      <c r="K591" s="5"/>
      <c r="L591" s="5"/>
      <c r="M591" s="5"/>
    </row>
    <row r="592" spans="1:13" x14ac:dyDescent="0.25">
      <c r="A592" s="4"/>
      <c r="B592" s="1"/>
      <c r="C592" s="7"/>
      <c r="D592" s="8"/>
      <c r="E592" s="6"/>
      <c r="F592" s="6"/>
      <c r="G592" s="5"/>
      <c r="H592" s="6"/>
      <c r="I592" s="14"/>
      <c r="J592" s="14"/>
      <c r="K592" s="5"/>
      <c r="L592" s="5"/>
      <c r="M592" s="5"/>
    </row>
    <row r="593" spans="1:13" x14ac:dyDescent="0.25">
      <c r="A593" s="4"/>
      <c r="B593" s="1"/>
      <c r="C593" s="7"/>
      <c r="D593" s="8"/>
      <c r="E593" s="6"/>
      <c r="F593" s="6"/>
      <c r="G593" s="5"/>
      <c r="H593" s="6"/>
      <c r="I593" s="14"/>
      <c r="J593" s="14"/>
      <c r="K593" s="5"/>
      <c r="L593" s="5"/>
      <c r="M593" s="5"/>
    </row>
    <row r="594" spans="1:13" x14ac:dyDescent="0.25">
      <c r="A594" s="4"/>
      <c r="B594" s="1"/>
      <c r="C594" s="7"/>
      <c r="D594" s="8"/>
      <c r="E594" s="6"/>
      <c r="F594" s="6"/>
      <c r="G594" s="5"/>
      <c r="H594" s="6"/>
      <c r="I594" s="14"/>
      <c r="J594" s="14"/>
      <c r="K594" s="5"/>
      <c r="L594" s="5"/>
      <c r="M594" s="5"/>
    </row>
    <row r="595" spans="1:13" x14ac:dyDescent="0.25">
      <c r="A595" s="4"/>
      <c r="B595" s="1"/>
      <c r="C595" s="7"/>
      <c r="D595" s="8"/>
      <c r="E595" s="6"/>
      <c r="F595" s="6"/>
      <c r="G595" s="5"/>
      <c r="H595" s="6"/>
      <c r="I595" s="14"/>
      <c r="J595" s="14"/>
      <c r="K595" s="5"/>
      <c r="L595" s="5"/>
      <c r="M595" s="5"/>
    </row>
    <row r="596" spans="1:13" x14ac:dyDescent="0.25">
      <c r="A596" s="4"/>
      <c r="B596" s="1"/>
      <c r="C596" s="7"/>
      <c r="D596" s="8"/>
      <c r="E596" s="6"/>
      <c r="F596" s="6"/>
      <c r="G596" s="5"/>
      <c r="H596" s="6"/>
      <c r="I596" s="14"/>
      <c r="J596" s="14"/>
      <c r="K596" s="5"/>
      <c r="L596" s="5"/>
      <c r="M596" s="5"/>
    </row>
    <row r="597" spans="1:13" x14ac:dyDescent="0.25">
      <c r="A597" s="4"/>
      <c r="B597" s="1"/>
      <c r="C597" s="7"/>
      <c r="D597" s="8"/>
      <c r="E597" s="6"/>
      <c r="F597" s="6"/>
      <c r="G597" s="5"/>
      <c r="H597" s="6"/>
      <c r="I597" s="14"/>
      <c r="J597" s="14"/>
      <c r="K597" s="5"/>
      <c r="L597" s="5"/>
      <c r="M597" s="5"/>
    </row>
    <row r="598" spans="1:13" x14ac:dyDescent="0.25">
      <c r="A598" s="4"/>
      <c r="B598" s="1"/>
      <c r="C598" s="7"/>
      <c r="D598" s="8"/>
      <c r="E598" s="6"/>
      <c r="F598" s="6"/>
      <c r="G598" s="5"/>
      <c r="H598" s="6"/>
      <c r="I598" s="14"/>
      <c r="J598" s="14"/>
      <c r="K598" s="5"/>
      <c r="L598" s="5"/>
      <c r="M598" s="5"/>
    </row>
    <row r="599" spans="1:13" x14ac:dyDescent="0.25">
      <c r="A599" s="4"/>
      <c r="B599" s="1"/>
      <c r="C599" s="7"/>
      <c r="D599" s="8"/>
      <c r="E599" s="6"/>
      <c r="F599" s="6"/>
      <c r="G599" s="5"/>
      <c r="H599" s="6"/>
      <c r="I599" s="14"/>
      <c r="J599" s="14"/>
      <c r="K599" s="5"/>
      <c r="L599" s="5"/>
      <c r="M599" s="5"/>
    </row>
    <row r="600" spans="1:13" x14ac:dyDescent="0.25">
      <c r="A600" s="4"/>
      <c r="B600" s="1"/>
      <c r="C600" s="7"/>
      <c r="D600" s="8"/>
      <c r="E600" s="6"/>
      <c r="F600" s="6"/>
      <c r="G600" s="5"/>
      <c r="H600" s="6"/>
      <c r="I600" s="14"/>
      <c r="J600" s="14"/>
      <c r="K600" s="5"/>
      <c r="L600" s="5"/>
      <c r="M600" s="5"/>
    </row>
    <row r="601" spans="1:13" x14ac:dyDescent="0.25">
      <c r="A601" s="4"/>
      <c r="B601" s="1"/>
      <c r="C601" s="7"/>
      <c r="D601" s="8"/>
      <c r="E601" s="6"/>
      <c r="F601" s="6"/>
      <c r="G601" s="5"/>
      <c r="H601" s="6"/>
      <c r="I601" s="14"/>
      <c r="J601" s="14"/>
      <c r="K601" s="5"/>
      <c r="L601" s="5"/>
      <c r="M601" s="5"/>
    </row>
    <row r="602" spans="1:13" x14ac:dyDescent="0.25">
      <c r="A602" s="4"/>
      <c r="B602" s="1"/>
      <c r="C602" s="7"/>
      <c r="D602" s="8"/>
      <c r="E602" s="6"/>
      <c r="F602" s="6"/>
      <c r="G602" s="5"/>
      <c r="H602" s="6"/>
      <c r="I602" s="14"/>
      <c r="J602" s="14"/>
      <c r="K602" s="5"/>
      <c r="L602" s="5"/>
      <c r="M602" s="5"/>
    </row>
    <row r="603" spans="1:13" x14ac:dyDescent="0.25">
      <c r="A603" s="4"/>
      <c r="B603" s="1"/>
      <c r="C603" s="7"/>
      <c r="D603" s="8"/>
      <c r="E603" s="6"/>
      <c r="F603" s="6"/>
      <c r="G603" s="5"/>
      <c r="H603" s="6"/>
      <c r="I603" s="14"/>
      <c r="J603" s="14"/>
      <c r="K603" s="5"/>
      <c r="L603" s="5"/>
      <c r="M603" s="5"/>
    </row>
    <row r="604" spans="1:13" x14ac:dyDescent="0.25">
      <c r="A604" s="4"/>
      <c r="B604" s="1"/>
      <c r="C604" s="7"/>
      <c r="D604" s="8"/>
      <c r="E604" s="6"/>
      <c r="F604" s="6"/>
      <c r="G604" s="5"/>
      <c r="H604" s="6"/>
      <c r="I604" s="14"/>
      <c r="J604" s="14"/>
      <c r="K604" s="5"/>
      <c r="L604" s="5"/>
      <c r="M604" s="5"/>
    </row>
    <row r="605" spans="1:13" x14ac:dyDescent="0.25">
      <c r="A605" s="4"/>
      <c r="B605" s="1"/>
      <c r="C605" s="7"/>
      <c r="D605" s="8"/>
      <c r="E605" s="6"/>
      <c r="F605" s="6"/>
      <c r="G605" s="5"/>
      <c r="H605" s="6"/>
      <c r="I605" s="14"/>
      <c r="J605" s="14"/>
      <c r="K605" s="5"/>
      <c r="L605" s="5"/>
      <c r="M605" s="5"/>
    </row>
    <row r="606" spans="1:13" x14ac:dyDescent="0.25">
      <c r="A606" s="4"/>
      <c r="B606" s="1"/>
      <c r="C606" s="7"/>
      <c r="D606" s="8"/>
      <c r="E606" s="6"/>
      <c r="F606" s="6"/>
      <c r="G606" s="5"/>
      <c r="H606" s="6"/>
      <c r="I606" s="14"/>
      <c r="J606" s="14"/>
      <c r="K606" s="5"/>
      <c r="L606" s="5"/>
      <c r="M606" s="5"/>
    </row>
    <row r="607" spans="1:13" x14ac:dyDescent="0.25">
      <c r="A607" s="4"/>
      <c r="B607" s="1"/>
      <c r="C607" s="7"/>
      <c r="D607" s="8"/>
      <c r="E607" s="6"/>
      <c r="F607" s="6"/>
      <c r="G607" s="5"/>
      <c r="H607" s="6"/>
      <c r="I607" s="14"/>
      <c r="J607" s="14"/>
      <c r="K607" s="5"/>
      <c r="L607" s="5"/>
      <c r="M607" s="5"/>
    </row>
    <row r="608" spans="1:13" x14ac:dyDescent="0.25">
      <c r="A608" s="4"/>
      <c r="B608" s="1"/>
      <c r="C608" s="7"/>
      <c r="D608" s="8"/>
      <c r="E608" s="6"/>
      <c r="F608" s="6"/>
      <c r="G608" s="5"/>
      <c r="H608" s="6"/>
      <c r="I608" s="14"/>
      <c r="J608" s="14"/>
      <c r="K608" s="5"/>
      <c r="L608" s="5"/>
      <c r="M608" s="5"/>
    </row>
    <row r="609" spans="1:13" x14ac:dyDescent="0.25">
      <c r="A609" s="4"/>
      <c r="B609" s="1"/>
      <c r="C609" s="7"/>
      <c r="D609" s="8"/>
      <c r="E609" s="6"/>
      <c r="F609" s="6"/>
      <c r="G609" s="5"/>
      <c r="H609" s="6"/>
      <c r="I609" s="14"/>
      <c r="J609" s="14"/>
      <c r="K609" s="5"/>
      <c r="L609" s="5"/>
      <c r="M609" s="5"/>
    </row>
    <row r="610" spans="1:13" x14ac:dyDescent="0.25">
      <c r="A610" s="4"/>
      <c r="B610" s="1"/>
      <c r="C610" s="7"/>
      <c r="D610" s="8"/>
      <c r="E610" s="6"/>
      <c r="F610" s="6"/>
      <c r="G610" s="5"/>
      <c r="H610" s="6"/>
      <c r="I610" s="14"/>
      <c r="J610" s="14"/>
      <c r="K610" s="5"/>
      <c r="L610" s="5"/>
      <c r="M610" s="5"/>
    </row>
    <row r="611" spans="1:13" x14ac:dyDescent="0.25">
      <c r="A611" s="4"/>
      <c r="B611" s="1"/>
      <c r="C611" s="7"/>
      <c r="D611" s="8"/>
      <c r="E611" s="6"/>
      <c r="F611" s="6"/>
      <c r="G611" s="5"/>
      <c r="H611" s="6"/>
      <c r="I611" s="14"/>
      <c r="J611" s="14"/>
      <c r="K611" s="5"/>
      <c r="L611" s="5"/>
      <c r="M611" s="5"/>
    </row>
    <row r="612" spans="1:13" x14ac:dyDescent="0.25">
      <c r="A612" s="4"/>
      <c r="B612" s="1"/>
      <c r="C612" s="7"/>
      <c r="D612" s="8"/>
      <c r="E612" s="6"/>
      <c r="F612" s="6"/>
      <c r="G612" s="5"/>
      <c r="H612" s="6"/>
      <c r="I612" s="14"/>
      <c r="J612" s="14"/>
      <c r="K612" s="5"/>
      <c r="L612" s="5"/>
      <c r="M612" s="5"/>
    </row>
    <row r="613" spans="1:13" x14ac:dyDescent="0.25">
      <c r="A613" s="4"/>
      <c r="B613" s="1"/>
      <c r="C613" s="7"/>
      <c r="D613" s="8"/>
      <c r="E613" s="6"/>
      <c r="F613" s="6"/>
      <c r="G613" s="5"/>
      <c r="H613" s="6"/>
      <c r="I613" s="14"/>
      <c r="J613" s="14"/>
      <c r="K613" s="5"/>
      <c r="L613" s="5"/>
      <c r="M613" s="5"/>
    </row>
    <row r="614" spans="1:13" x14ac:dyDescent="0.25">
      <c r="A614" s="4"/>
      <c r="B614" s="1"/>
      <c r="C614" s="7"/>
      <c r="D614" s="8"/>
      <c r="E614" s="6"/>
      <c r="F614" s="6"/>
      <c r="G614" s="5"/>
      <c r="H614" s="6"/>
      <c r="I614" s="14"/>
      <c r="J614" s="14"/>
      <c r="K614" s="5"/>
      <c r="L614" s="5"/>
      <c r="M614" s="5"/>
    </row>
    <row r="615" spans="1:13" x14ac:dyDescent="0.25">
      <c r="A615" s="4"/>
      <c r="B615" s="1"/>
      <c r="C615" s="7"/>
      <c r="D615" s="8"/>
      <c r="E615" s="6"/>
      <c r="F615" s="6"/>
      <c r="G615" s="5"/>
      <c r="H615" s="6"/>
      <c r="I615" s="14"/>
      <c r="J615" s="14"/>
      <c r="K615" s="5"/>
      <c r="L615" s="5"/>
      <c r="M615" s="5"/>
    </row>
    <row r="616" spans="1:13" x14ac:dyDescent="0.25">
      <c r="A616" s="4"/>
      <c r="B616" s="1"/>
      <c r="C616" s="7"/>
      <c r="D616" s="8"/>
      <c r="E616" s="6"/>
      <c r="F616" s="6"/>
      <c r="G616" s="5"/>
      <c r="H616" s="6"/>
      <c r="I616" s="14"/>
      <c r="J616" s="14"/>
      <c r="K616" s="5"/>
      <c r="L616" s="5"/>
      <c r="M616" s="5"/>
    </row>
    <row r="617" spans="1:13" x14ac:dyDescent="0.25">
      <c r="A617" s="4"/>
      <c r="B617" s="1"/>
      <c r="C617" s="7"/>
      <c r="D617" s="8"/>
      <c r="E617" s="6"/>
      <c r="F617" s="6"/>
      <c r="G617" s="5"/>
      <c r="H617" s="6"/>
      <c r="I617" s="14"/>
      <c r="J617" s="14"/>
      <c r="K617" s="5"/>
      <c r="L617" s="5"/>
      <c r="M617" s="5"/>
    </row>
    <row r="618" spans="1:13" x14ac:dyDescent="0.25">
      <c r="A618" s="4"/>
      <c r="B618" s="1"/>
      <c r="C618" s="7"/>
      <c r="D618" s="8"/>
      <c r="E618" s="6"/>
      <c r="F618" s="6"/>
      <c r="G618" s="5"/>
      <c r="H618" s="6"/>
      <c r="I618" s="14"/>
      <c r="J618" s="14"/>
      <c r="K618" s="5"/>
      <c r="L618" s="5"/>
      <c r="M618" s="5"/>
    </row>
    <row r="619" spans="1:13" x14ac:dyDescent="0.25">
      <c r="A619" s="4"/>
      <c r="B619" s="1"/>
      <c r="C619" s="7"/>
      <c r="D619" s="8"/>
      <c r="E619" s="6"/>
      <c r="F619" s="6"/>
      <c r="G619" s="5"/>
      <c r="H619" s="6"/>
      <c r="I619" s="14"/>
      <c r="J619" s="14"/>
      <c r="K619" s="5"/>
      <c r="L619" s="5"/>
      <c r="M619" s="5"/>
    </row>
    <row r="620" spans="1:13" x14ac:dyDescent="0.25">
      <c r="A620" s="4"/>
      <c r="B620" s="1"/>
      <c r="C620" s="7"/>
      <c r="D620" s="8"/>
      <c r="E620" s="6"/>
      <c r="F620" s="6"/>
      <c r="G620" s="5"/>
      <c r="H620" s="6"/>
      <c r="I620" s="14"/>
      <c r="J620" s="14"/>
      <c r="K620" s="5"/>
      <c r="L620" s="5"/>
      <c r="M620" s="5"/>
    </row>
    <row r="621" spans="1:13" x14ac:dyDescent="0.25">
      <c r="A621" s="4"/>
      <c r="B621" s="1"/>
      <c r="C621" s="7"/>
      <c r="D621" s="8"/>
      <c r="E621" s="6"/>
      <c r="F621" s="6"/>
      <c r="G621" s="5"/>
      <c r="H621" s="6"/>
      <c r="I621" s="14"/>
      <c r="J621" s="14"/>
      <c r="K621" s="5"/>
      <c r="L621" s="5"/>
      <c r="M621" s="5"/>
    </row>
    <row r="622" spans="1:13" x14ac:dyDescent="0.25">
      <c r="A622" s="4"/>
      <c r="B622" s="1"/>
      <c r="C622" s="7"/>
      <c r="D622" s="8"/>
      <c r="E622" s="6"/>
      <c r="F622" s="6"/>
      <c r="G622" s="5"/>
      <c r="H622" s="6"/>
      <c r="I622" s="14"/>
      <c r="J622" s="14"/>
      <c r="K622" s="5"/>
      <c r="L622" s="5"/>
      <c r="M622" s="5"/>
    </row>
    <row r="623" spans="1:13" x14ac:dyDescent="0.25">
      <c r="A623" s="4"/>
      <c r="B623" s="1"/>
      <c r="C623" s="7"/>
      <c r="D623" s="8"/>
      <c r="E623" s="6"/>
      <c r="F623" s="6"/>
      <c r="G623" s="5"/>
      <c r="H623" s="6"/>
      <c r="I623" s="14"/>
      <c r="J623" s="14"/>
      <c r="K623" s="5"/>
      <c r="L623" s="5"/>
      <c r="M623" s="5"/>
    </row>
    <row r="624" spans="1:13" x14ac:dyDescent="0.25">
      <c r="A624" s="4"/>
      <c r="B624" s="1"/>
      <c r="C624" s="7"/>
      <c r="D624" s="8"/>
      <c r="E624" s="6"/>
      <c r="F624" s="6"/>
      <c r="G624" s="5"/>
      <c r="H624" s="6"/>
      <c r="I624" s="14"/>
      <c r="J624" s="14"/>
      <c r="K624" s="5"/>
      <c r="L624" s="5"/>
      <c r="M624" s="5"/>
    </row>
    <row r="625" spans="1:13" x14ac:dyDescent="0.25">
      <c r="A625" s="4"/>
      <c r="B625" s="1"/>
      <c r="C625" s="7"/>
      <c r="D625" s="8"/>
      <c r="E625" s="6"/>
      <c r="F625" s="6"/>
      <c r="G625" s="5"/>
      <c r="H625" s="6"/>
      <c r="I625" s="14"/>
      <c r="J625" s="14"/>
      <c r="K625" s="5"/>
      <c r="L625" s="5"/>
      <c r="M625" s="5"/>
    </row>
    <row r="626" spans="1:13" x14ac:dyDescent="0.25">
      <c r="A626" s="4"/>
      <c r="B626" s="1"/>
      <c r="C626" s="7"/>
      <c r="D626" s="8"/>
      <c r="E626" s="6"/>
      <c r="F626" s="6"/>
      <c r="G626" s="5"/>
      <c r="H626" s="6"/>
      <c r="I626" s="14"/>
      <c r="J626" s="14"/>
      <c r="K626" s="5"/>
      <c r="L626" s="5"/>
      <c r="M626" s="5"/>
    </row>
    <row r="627" spans="1:13" x14ac:dyDescent="0.25">
      <c r="A627" s="4"/>
      <c r="B627" s="1"/>
      <c r="C627" s="7"/>
      <c r="D627" s="8"/>
      <c r="E627" s="6"/>
      <c r="F627" s="6"/>
      <c r="G627" s="5"/>
      <c r="H627" s="6"/>
      <c r="I627" s="14"/>
      <c r="J627" s="14"/>
      <c r="K627" s="5"/>
      <c r="L627" s="5"/>
      <c r="M627" s="5"/>
    </row>
    <row r="628" spans="1:13" x14ac:dyDescent="0.25">
      <c r="A628" s="4"/>
      <c r="B628" s="1"/>
      <c r="C628" s="7"/>
      <c r="D628" s="8"/>
      <c r="E628" s="6"/>
      <c r="F628" s="6"/>
      <c r="G628" s="5"/>
      <c r="H628" s="6"/>
      <c r="I628" s="14"/>
      <c r="J628" s="14"/>
      <c r="K628" s="5"/>
      <c r="L628" s="5"/>
      <c r="M628" s="5"/>
    </row>
    <row r="629" spans="1:13" x14ac:dyDescent="0.25">
      <c r="A629" s="4"/>
      <c r="B629" s="1"/>
      <c r="C629" s="7"/>
      <c r="D629" s="8"/>
      <c r="E629" s="6"/>
      <c r="F629" s="6"/>
      <c r="G629" s="5"/>
      <c r="H629" s="6"/>
      <c r="I629" s="14"/>
      <c r="J629" s="14"/>
      <c r="K629" s="5"/>
      <c r="L629" s="5"/>
      <c r="M629" s="5"/>
    </row>
    <row r="630" spans="1:13" x14ac:dyDescent="0.25">
      <c r="A630" s="4"/>
      <c r="B630" s="1"/>
      <c r="C630" s="7"/>
      <c r="D630" s="8"/>
      <c r="E630" s="6"/>
      <c r="F630" s="6"/>
      <c r="G630" s="5"/>
      <c r="H630" s="6"/>
      <c r="I630" s="14"/>
      <c r="J630" s="14"/>
      <c r="K630" s="5"/>
      <c r="L630" s="5"/>
      <c r="M630" s="5"/>
    </row>
    <row r="631" spans="1:13" x14ac:dyDescent="0.25">
      <c r="A631" s="4"/>
      <c r="B631" s="1"/>
      <c r="C631" s="7"/>
      <c r="D631" s="8"/>
      <c r="E631" s="6"/>
      <c r="F631" s="6"/>
      <c r="G631" s="5"/>
      <c r="H631" s="6"/>
      <c r="I631" s="14"/>
      <c r="J631" s="14"/>
      <c r="K631" s="5"/>
      <c r="L631" s="5"/>
      <c r="M631" s="5"/>
    </row>
    <row r="632" spans="1:13" x14ac:dyDescent="0.25">
      <c r="A632" s="4"/>
      <c r="B632" s="1"/>
      <c r="C632" s="7"/>
      <c r="D632" s="8"/>
      <c r="E632" s="6"/>
      <c r="F632" s="6"/>
      <c r="G632" s="5"/>
      <c r="H632" s="6"/>
      <c r="I632" s="14"/>
      <c r="J632" s="14"/>
      <c r="K632" s="5"/>
      <c r="L632" s="5"/>
      <c r="M632" s="5"/>
    </row>
    <row r="633" spans="1:13" x14ac:dyDescent="0.25">
      <c r="A633" s="4"/>
      <c r="B633" s="1"/>
      <c r="C633" s="7"/>
      <c r="D633" s="8"/>
      <c r="E633" s="6"/>
      <c r="F633" s="6"/>
      <c r="G633" s="5"/>
      <c r="H633" s="6"/>
      <c r="I633" s="14"/>
      <c r="J633" s="14"/>
      <c r="K633" s="5"/>
      <c r="L633" s="5"/>
      <c r="M633" s="5"/>
    </row>
    <row r="634" spans="1:13" x14ac:dyDescent="0.25">
      <c r="A634" s="4"/>
      <c r="B634" s="1"/>
      <c r="C634" s="7"/>
      <c r="D634" s="8"/>
      <c r="E634" s="6"/>
      <c r="F634" s="6"/>
      <c r="G634" s="5"/>
      <c r="H634" s="6"/>
      <c r="I634" s="14"/>
      <c r="J634" s="14"/>
      <c r="K634" s="5"/>
      <c r="L634" s="5"/>
      <c r="M634" s="5"/>
    </row>
    <row r="635" spans="1:13" x14ac:dyDescent="0.25">
      <c r="A635" s="4"/>
      <c r="B635" s="1"/>
      <c r="C635" s="7"/>
      <c r="D635" s="8"/>
      <c r="E635" s="6"/>
      <c r="F635" s="6"/>
      <c r="G635" s="5"/>
      <c r="H635" s="6"/>
      <c r="I635" s="14"/>
      <c r="J635" s="14"/>
      <c r="K635" s="5"/>
      <c r="L635" s="5"/>
      <c r="M635" s="5"/>
    </row>
    <row r="636" spans="1:13" x14ac:dyDescent="0.25">
      <c r="A636" s="4"/>
      <c r="B636" s="1"/>
      <c r="C636" s="7"/>
      <c r="D636" s="8"/>
      <c r="E636" s="6"/>
      <c r="F636" s="6"/>
      <c r="G636" s="5"/>
      <c r="H636" s="6"/>
      <c r="I636" s="14"/>
      <c r="J636" s="14"/>
      <c r="K636" s="5"/>
      <c r="L636" s="5"/>
      <c r="M636" s="5"/>
    </row>
    <row r="637" spans="1:13" x14ac:dyDescent="0.25">
      <c r="A637" s="4"/>
      <c r="B637" s="1"/>
      <c r="C637" s="7"/>
      <c r="D637" s="8"/>
      <c r="E637" s="6"/>
      <c r="F637" s="6"/>
      <c r="G637" s="5"/>
      <c r="H637" s="6"/>
      <c r="I637" s="14"/>
      <c r="J637" s="14"/>
      <c r="K637" s="5"/>
      <c r="L637" s="5"/>
      <c r="M637" s="5"/>
    </row>
    <row r="638" spans="1:13" x14ac:dyDescent="0.25">
      <c r="A638" s="4"/>
      <c r="B638" s="1"/>
      <c r="C638" s="7"/>
      <c r="D638" s="8"/>
      <c r="E638" s="6"/>
      <c r="F638" s="6"/>
      <c r="G638" s="5"/>
      <c r="H638" s="6"/>
      <c r="I638" s="14"/>
      <c r="J638" s="14"/>
      <c r="K638" s="5"/>
      <c r="L638" s="5"/>
      <c r="M638" s="5"/>
    </row>
    <row r="639" spans="1:13" x14ac:dyDescent="0.25">
      <c r="A639" s="4"/>
      <c r="B639" s="1"/>
      <c r="C639" s="7"/>
      <c r="D639" s="8"/>
      <c r="E639" s="6"/>
      <c r="F639" s="6"/>
      <c r="G639" s="5"/>
      <c r="H639" s="6"/>
      <c r="I639" s="14"/>
      <c r="J639" s="14"/>
      <c r="K639" s="5"/>
      <c r="L639" s="5"/>
      <c r="M639" s="5"/>
    </row>
    <row r="640" spans="1:13" x14ac:dyDescent="0.25">
      <c r="A640" s="4"/>
      <c r="B640" s="1"/>
      <c r="C640" s="7"/>
      <c r="D640" s="8"/>
      <c r="E640" s="6"/>
      <c r="F640" s="6"/>
      <c r="G640" s="5"/>
      <c r="H640" s="6"/>
      <c r="I640" s="14"/>
      <c r="J640" s="14"/>
      <c r="K640" s="5"/>
      <c r="L640" s="5"/>
      <c r="M640" s="5"/>
    </row>
    <row r="641" spans="1:13" x14ac:dyDescent="0.25">
      <c r="A641" s="4"/>
      <c r="B641" s="1"/>
      <c r="C641" s="7"/>
      <c r="D641" s="8"/>
      <c r="E641" s="6"/>
      <c r="F641" s="6"/>
      <c r="G641" s="5"/>
      <c r="H641" s="6"/>
      <c r="I641" s="14"/>
      <c r="J641" s="14"/>
      <c r="K641" s="5"/>
      <c r="L641" s="5"/>
      <c r="M641" s="5"/>
    </row>
    <row r="642" spans="1:13" x14ac:dyDescent="0.25">
      <c r="A642" s="4"/>
      <c r="B642" s="1"/>
      <c r="C642" s="7"/>
      <c r="D642" s="8"/>
      <c r="E642" s="6"/>
      <c r="F642" s="6"/>
      <c r="G642" s="5"/>
      <c r="H642" s="6"/>
      <c r="I642" s="14"/>
      <c r="J642" s="14"/>
      <c r="K642" s="5"/>
      <c r="L642" s="5"/>
      <c r="M642" s="5"/>
    </row>
    <row r="643" spans="1:13" x14ac:dyDescent="0.25">
      <c r="A643" s="4"/>
      <c r="B643" s="1"/>
      <c r="C643" s="7"/>
      <c r="D643" s="8"/>
      <c r="E643" s="6"/>
      <c r="F643" s="6"/>
      <c r="G643" s="5"/>
      <c r="H643" s="6"/>
      <c r="I643" s="14"/>
      <c r="J643" s="14"/>
      <c r="K643" s="5"/>
      <c r="L643" s="5"/>
      <c r="M643" s="5"/>
    </row>
    <row r="644" spans="1:13" x14ac:dyDescent="0.25">
      <c r="A644" s="4"/>
      <c r="B644" s="1"/>
      <c r="C644" s="7"/>
      <c r="D644" s="8"/>
      <c r="E644" s="6"/>
      <c r="F644" s="6"/>
      <c r="G644" s="5"/>
      <c r="H644" s="6"/>
      <c r="I644" s="14"/>
      <c r="J644" s="14"/>
      <c r="K644" s="5"/>
      <c r="L644" s="5"/>
      <c r="M644" s="5"/>
    </row>
    <row r="645" spans="1:13" x14ac:dyDescent="0.25">
      <c r="A645" s="4"/>
      <c r="B645" s="1"/>
      <c r="C645" s="7"/>
      <c r="D645" s="8"/>
      <c r="E645" s="6"/>
      <c r="F645" s="6"/>
      <c r="G645" s="5"/>
      <c r="H645" s="6"/>
      <c r="I645" s="14"/>
      <c r="J645" s="14"/>
      <c r="K645" s="5"/>
      <c r="L645" s="5"/>
      <c r="M645" s="5"/>
    </row>
    <row r="646" spans="1:13" x14ac:dyDescent="0.25">
      <c r="A646" s="4"/>
      <c r="B646" s="1"/>
      <c r="C646" s="7"/>
      <c r="D646" s="8"/>
      <c r="E646" s="6"/>
      <c r="F646" s="6"/>
      <c r="G646" s="5"/>
      <c r="H646" s="6"/>
      <c r="I646" s="14"/>
      <c r="J646" s="14"/>
      <c r="K646" s="5"/>
      <c r="L646" s="5"/>
      <c r="M646" s="5"/>
    </row>
    <row r="647" spans="1:13" x14ac:dyDescent="0.25">
      <c r="A647" s="4"/>
      <c r="B647" s="1"/>
      <c r="C647" s="7"/>
      <c r="D647" s="8"/>
      <c r="E647" s="6"/>
      <c r="F647" s="6"/>
      <c r="G647" s="5"/>
      <c r="H647" s="6"/>
      <c r="I647" s="14"/>
      <c r="J647" s="14"/>
      <c r="K647" s="5"/>
      <c r="L647" s="5"/>
      <c r="M647" s="5"/>
    </row>
    <row r="648" spans="1:13" x14ac:dyDescent="0.25">
      <c r="A648" s="4"/>
      <c r="B648" s="1"/>
      <c r="C648" s="7"/>
      <c r="D648" s="8"/>
      <c r="E648" s="6"/>
      <c r="F648" s="6"/>
      <c r="G648" s="5"/>
      <c r="H648" s="6"/>
      <c r="I648" s="14"/>
      <c r="J648" s="14"/>
      <c r="K648" s="5"/>
      <c r="L648" s="5"/>
      <c r="M648" s="5"/>
    </row>
    <row r="649" spans="1:13" x14ac:dyDescent="0.25">
      <c r="A649" s="4"/>
      <c r="B649" s="1"/>
      <c r="C649" s="7"/>
      <c r="D649" s="8"/>
      <c r="E649" s="6"/>
      <c r="F649" s="6"/>
      <c r="G649" s="5"/>
      <c r="H649" s="6"/>
      <c r="I649" s="14"/>
      <c r="J649" s="14"/>
      <c r="K649" s="5"/>
      <c r="L649" s="5"/>
      <c r="M649" s="5"/>
    </row>
    <row r="650" spans="1:13" x14ac:dyDescent="0.25">
      <c r="A650" s="4"/>
      <c r="B650" s="1"/>
      <c r="C650" s="7"/>
      <c r="D650" s="8"/>
      <c r="E650" s="6"/>
      <c r="F650" s="6"/>
      <c r="G650" s="5"/>
      <c r="H650" s="6"/>
      <c r="I650" s="14"/>
      <c r="J650" s="14"/>
      <c r="K650" s="5"/>
      <c r="L650" s="5"/>
      <c r="M650" s="5"/>
    </row>
    <row r="651" spans="1:13" x14ac:dyDescent="0.25">
      <c r="A651" s="4"/>
      <c r="B651" s="1"/>
      <c r="C651" s="7"/>
      <c r="D651" s="8"/>
      <c r="E651" s="6"/>
      <c r="F651" s="6"/>
      <c r="G651" s="5"/>
      <c r="H651" s="6"/>
      <c r="I651" s="14"/>
      <c r="J651" s="14"/>
      <c r="K651" s="5"/>
      <c r="L651" s="5"/>
      <c r="M651" s="5"/>
    </row>
    <row r="652" spans="1:13" x14ac:dyDescent="0.25">
      <c r="A652" s="4"/>
      <c r="B652" s="1"/>
      <c r="C652" s="7"/>
      <c r="D652" s="8"/>
      <c r="E652" s="6"/>
      <c r="F652" s="6"/>
      <c r="G652" s="5"/>
      <c r="H652" s="6"/>
      <c r="I652" s="14"/>
      <c r="J652" s="14"/>
      <c r="K652" s="5"/>
      <c r="L652" s="5"/>
      <c r="M652" s="5"/>
    </row>
    <row r="653" spans="1:13" x14ac:dyDescent="0.25">
      <c r="A653" s="4"/>
      <c r="B653" s="1"/>
      <c r="C653" s="7"/>
      <c r="D653" s="8"/>
      <c r="E653" s="6"/>
      <c r="F653" s="6"/>
      <c r="G653" s="5"/>
      <c r="H653" s="6"/>
      <c r="I653" s="14"/>
      <c r="J653" s="14"/>
      <c r="K653" s="5"/>
      <c r="L653" s="5"/>
      <c r="M653" s="5"/>
    </row>
    <row r="654" spans="1:13" x14ac:dyDescent="0.25">
      <c r="A654" s="4"/>
      <c r="B654" s="1"/>
      <c r="C654" s="7"/>
      <c r="D654" s="8"/>
      <c r="E654" s="6"/>
      <c r="F654" s="6"/>
      <c r="G654" s="5"/>
      <c r="H654" s="6"/>
      <c r="I654" s="14"/>
      <c r="J654" s="14"/>
      <c r="K654" s="5"/>
      <c r="L654" s="5"/>
      <c r="M654" s="5"/>
    </row>
    <row r="655" spans="1:13" x14ac:dyDescent="0.25">
      <c r="A655" s="4"/>
      <c r="B655" s="1"/>
      <c r="C655" s="7"/>
      <c r="D655" s="8"/>
      <c r="E655" s="6"/>
      <c r="F655" s="6"/>
      <c r="G655" s="5"/>
      <c r="H655" s="6"/>
      <c r="I655" s="14"/>
      <c r="J655" s="14"/>
      <c r="K655" s="5"/>
      <c r="L655" s="5"/>
      <c r="M655" s="5"/>
    </row>
    <row r="656" spans="1:13" x14ac:dyDescent="0.25">
      <c r="A656" s="4"/>
      <c r="B656" s="1"/>
      <c r="C656" s="7"/>
      <c r="D656" s="8"/>
      <c r="E656" s="6"/>
      <c r="F656" s="6"/>
      <c r="G656" s="5"/>
      <c r="H656" s="6"/>
      <c r="I656" s="14"/>
      <c r="J656" s="14"/>
      <c r="K656" s="5"/>
      <c r="L656" s="5"/>
      <c r="M656" s="5"/>
    </row>
    <row r="657" spans="1:13" x14ac:dyDescent="0.25">
      <c r="A657" s="4"/>
      <c r="B657" s="1"/>
      <c r="C657" s="7"/>
      <c r="D657" s="8"/>
      <c r="E657" s="6"/>
      <c r="F657" s="6"/>
      <c r="G657" s="5"/>
      <c r="H657" s="6"/>
      <c r="I657" s="14"/>
      <c r="J657" s="14"/>
      <c r="K657" s="5"/>
      <c r="L657" s="5"/>
      <c r="M657" s="5"/>
    </row>
    <row r="658" spans="1:13" x14ac:dyDescent="0.25">
      <c r="A658" s="4"/>
      <c r="B658" s="1"/>
      <c r="C658" s="7"/>
      <c r="D658" s="8"/>
      <c r="E658" s="6"/>
      <c r="F658" s="6"/>
      <c r="G658" s="5"/>
      <c r="H658" s="6"/>
      <c r="I658" s="14"/>
      <c r="J658" s="14"/>
      <c r="K658" s="5"/>
      <c r="L658" s="5"/>
      <c r="M658" s="5"/>
    </row>
    <row r="659" spans="1:13" x14ac:dyDescent="0.25">
      <c r="A659" s="4"/>
      <c r="B659" s="1"/>
      <c r="C659" s="7"/>
      <c r="D659" s="8"/>
      <c r="E659" s="6"/>
      <c r="F659" s="6"/>
      <c r="G659" s="5"/>
      <c r="H659" s="6"/>
      <c r="I659" s="14"/>
      <c r="J659" s="14"/>
      <c r="K659" s="5"/>
      <c r="L659" s="5"/>
      <c r="M659" s="5"/>
    </row>
    <row r="660" spans="1:13" x14ac:dyDescent="0.25">
      <c r="A660" s="4"/>
      <c r="B660" s="1"/>
      <c r="C660" s="7"/>
      <c r="D660" s="8"/>
      <c r="E660" s="6"/>
      <c r="F660" s="6"/>
      <c r="G660" s="5"/>
      <c r="H660" s="6"/>
      <c r="I660" s="14"/>
      <c r="J660" s="14"/>
      <c r="K660" s="5"/>
      <c r="L660" s="5"/>
      <c r="M660" s="5"/>
    </row>
    <row r="661" spans="1:13" x14ac:dyDescent="0.25">
      <c r="A661" s="4"/>
      <c r="B661" s="1"/>
      <c r="C661" s="7"/>
      <c r="D661" s="8"/>
      <c r="E661" s="6"/>
      <c r="F661" s="6"/>
      <c r="G661" s="5"/>
      <c r="H661" s="6"/>
      <c r="I661" s="14"/>
      <c r="J661" s="14"/>
      <c r="K661" s="5"/>
      <c r="L661" s="5"/>
      <c r="M661" s="5"/>
    </row>
    <row r="662" spans="1:13" x14ac:dyDescent="0.25">
      <c r="A662" s="4"/>
      <c r="B662" s="1"/>
      <c r="C662" s="7"/>
      <c r="D662" s="8"/>
      <c r="E662" s="6"/>
      <c r="F662" s="6"/>
      <c r="G662" s="5"/>
      <c r="H662" s="6"/>
      <c r="I662" s="14"/>
      <c r="J662" s="14"/>
      <c r="K662" s="5"/>
      <c r="L662" s="5"/>
      <c r="M662" s="5"/>
    </row>
    <row r="663" spans="1:13" x14ac:dyDescent="0.25">
      <c r="A663" s="4"/>
      <c r="B663" s="1"/>
      <c r="C663" s="7"/>
      <c r="D663" s="8"/>
      <c r="E663" s="6"/>
      <c r="F663" s="6"/>
      <c r="G663" s="5"/>
      <c r="H663" s="6"/>
      <c r="I663" s="14"/>
      <c r="J663" s="14"/>
      <c r="K663" s="5"/>
      <c r="L663" s="5"/>
      <c r="M663" s="5"/>
    </row>
    <row r="664" spans="1:13" x14ac:dyDescent="0.25">
      <c r="A664" s="4"/>
      <c r="B664" s="1"/>
      <c r="C664" s="7"/>
      <c r="D664" s="8"/>
      <c r="E664" s="6"/>
      <c r="F664" s="6"/>
      <c r="G664" s="5"/>
      <c r="H664" s="6"/>
      <c r="I664" s="14"/>
      <c r="J664" s="14"/>
      <c r="K664" s="5"/>
      <c r="L664" s="5"/>
      <c r="M664" s="5"/>
    </row>
    <row r="665" spans="1:13" x14ac:dyDescent="0.25">
      <c r="A665" s="4"/>
      <c r="B665" s="1"/>
      <c r="C665" s="7"/>
      <c r="D665" s="8"/>
      <c r="E665" s="6"/>
      <c r="F665" s="6"/>
      <c r="G665" s="5"/>
      <c r="H665" s="6"/>
      <c r="I665" s="14"/>
      <c r="J665" s="14"/>
      <c r="K665" s="5"/>
      <c r="L665" s="5"/>
      <c r="M665" s="5"/>
    </row>
    <row r="666" spans="1:13" x14ac:dyDescent="0.25">
      <c r="A666" s="4"/>
      <c r="B666" s="1"/>
      <c r="C666" s="7"/>
      <c r="D666" s="8"/>
      <c r="E666" s="6"/>
      <c r="F666" s="6"/>
      <c r="G666" s="5"/>
      <c r="H666" s="6"/>
      <c r="I666" s="14"/>
      <c r="J666" s="14"/>
      <c r="K666" s="5"/>
      <c r="L666" s="5"/>
      <c r="M666" s="5"/>
    </row>
    <row r="667" spans="1:13" x14ac:dyDescent="0.25">
      <c r="A667" s="4"/>
      <c r="B667" s="1"/>
      <c r="C667" s="7"/>
      <c r="D667" s="8"/>
      <c r="E667" s="6"/>
      <c r="F667" s="6"/>
      <c r="G667" s="5"/>
      <c r="H667" s="6"/>
      <c r="I667" s="14"/>
      <c r="J667" s="14"/>
      <c r="K667" s="5"/>
      <c r="L667" s="5"/>
      <c r="M667" s="5"/>
    </row>
    <row r="668" spans="1:13" x14ac:dyDescent="0.25">
      <c r="A668" s="4"/>
      <c r="B668" s="1"/>
      <c r="C668" s="7"/>
      <c r="D668" s="8"/>
      <c r="E668" s="6"/>
      <c r="F668" s="6"/>
      <c r="G668" s="5"/>
      <c r="H668" s="6"/>
      <c r="I668" s="14"/>
      <c r="J668" s="14"/>
      <c r="K668" s="5"/>
      <c r="L668" s="5"/>
      <c r="M668" s="5"/>
    </row>
    <row r="669" spans="1:13" x14ac:dyDescent="0.25">
      <c r="A669" s="4"/>
      <c r="B669" s="1"/>
      <c r="C669" s="7"/>
      <c r="D669" s="8"/>
      <c r="E669" s="6"/>
      <c r="F669" s="6"/>
      <c r="G669" s="5"/>
      <c r="H669" s="6"/>
      <c r="I669" s="14"/>
      <c r="J669" s="14"/>
      <c r="K669" s="5"/>
      <c r="L669" s="5"/>
      <c r="M669" s="5"/>
    </row>
    <row r="670" spans="1:13" x14ac:dyDescent="0.25">
      <c r="A670" s="4"/>
      <c r="B670" s="1"/>
      <c r="C670" s="7"/>
      <c r="D670" s="8"/>
      <c r="E670" s="6"/>
      <c r="F670" s="6"/>
      <c r="G670" s="5"/>
      <c r="H670" s="6"/>
      <c r="I670" s="14"/>
      <c r="J670" s="14"/>
      <c r="K670" s="5"/>
      <c r="L670" s="5"/>
      <c r="M670" s="5"/>
    </row>
    <row r="671" spans="1:13" x14ac:dyDescent="0.25">
      <c r="A671" s="4"/>
      <c r="B671" s="1"/>
      <c r="C671" s="7"/>
      <c r="D671" s="8"/>
      <c r="E671" s="6"/>
      <c r="F671" s="6"/>
      <c r="G671" s="5"/>
      <c r="H671" s="6"/>
      <c r="I671" s="14"/>
      <c r="J671" s="14"/>
      <c r="K671" s="5"/>
      <c r="L671" s="5"/>
      <c r="M671" s="5"/>
    </row>
    <row r="672" spans="1:13" x14ac:dyDescent="0.25">
      <c r="A672" s="4"/>
      <c r="B672" s="1"/>
      <c r="C672" s="7"/>
      <c r="D672" s="8"/>
      <c r="E672" s="6"/>
      <c r="F672" s="6"/>
      <c r="G672" s="5"/>
      <c r="H672" s="6"/>
      <c r="I672" s="14"/>
      <c r="J672" s="14"/>
      <c r="K672" s="5"/>
      <c r="L672" s="5"/>
      <c r="M672" s="5"/>
    </row>
    <row r="673" spans="1:13" x14ac:dyDescent="0.25">
      <c r="A673" s="4"/>
      <c r="B673" s="1"/>
      <c r="C673" s="7"/>
      <c r="D673" s="8"/>
      <c r="E673" s="6"/>
      <c r="F673" s="6"/>
      <c r="G673" s="5"/>
      <c r="H673" s="6"/>
      <c r="I673" s="14"/>
      <c r="J673" s="14"/>
      <c r="K673" s="5"/>
      <c r="L673" s="5"/>
      <c r="M673" s="5"/>
    </row>
    <row r="674" spans="1:13" x14ac:dyDescent="0.25">
      <c r="A674" s="4"/>
      <c r="B674" s="1"/>
      <c r="C674" s="7"/>
      <c r="D674" s="8"/>
      <c r="E674" s="6"/>
      <c r="F674" s="6"/>
      <c r="G674" s="5"/>
      <c r="H674" s="6"/>
      <c r="I674" s="14"/>
      <c r="J674" s="14"/>
      <c r="K674" s="5"/>
      <c r="L674" s="5"/>
      <c r="M674" s="5"/>
    </row>
    <row r="675" spans="1:13" x14ac:dyDescent="0.25">
      <c r="A675" s="4"/>
      <c r="B675" s="1"/>
      <c r="C675" s="7"/>
      <c r="D675" s="8"/>
      <c r="E675" s="6"/>
      <c r="F675" s="6"/>
      <c r="G675" s="5"/>
      <c r="H675" s="6"/>
      <c r="I675" s="14"/>
      <c r="J675" s="14"/>
      <c r="K675" s="5"/>
      <c r="L675" s="5"/>
      <c r="M675" s="5"/>
    </row>
    <row r="676" spans="1:13" x14ac:dyDescent="0.25">
      <c r="A676" s="4"/>
      <c r="B676" s="1"/>
      <c r="C676" s="7"/>
      <c r="D676" s="8"/>
      <c r="E676" s="6"/>
      <c r="F676" s="6"/>
      <c r="G676" s="5"/>
      <c r="H676" s="6"/>
      <c r="I676" s="14"/>
      <c r="J676" s="14"/>
      <c r="K676" s="5"/>
      <c r="L676" s="5"/>
      <c r="M676" s="5"/>
    </row>
    <row r="677" spans="1:13" x14ac:dyDescent="0.25">
      <c r="A677" s="4"/>
      <c r="B677" s="1"/>
      <c r="C677" s="7"/>
      <c r="D677" s="8"/>
      <c r="E677" s="6"/>
      <c r="F677" s="6"/>
      <c r="G677" s="5"/>
      <c r="H677" s="6"/>
      <c r="I677" s="14"/>
      <c r="J677" s="14"/>
      <c r="K677" s="5"/>
      <c r="L677" s="5"/>
      <c r="M677" s="5"/>
    </row>
    <row r="678" spans="1:13" x14ac:dyDescent="0.25">
      <c r="A678" s="4"/>
      <c r="B678" s="1"/>
      <c r="C678" s="7"/>
      <c r="D678" s="8"/>
      <c r="E678" s="6"/>
      <c r="F678" s="6"/>
      <c r="G678" s="5"/>
      <c r="H678" s="6"/>
      <c r="I678" s="14"/>
      <c r="J678" s="14"/>
      <c r="K678" s="5"/>
      <c r="L678" s="5"/>
      <c r="M678" s="5"/>
    </row>
    <row r="679" spans="1:13" x14ac:dyDescent="0.25">
      <c r="A679" s="4"/>
      <c r="B679" s="1"/>
      <c r="C679" s="7"/>
      <c r="D679" s="8"/>
      <c r="E679" s="6"/>
      <c r="F679" s="6"/>
      <c r="G679" s="5"/>
      <c r="H679" s="6"/>
      <c r="I679" s="14"/>
      <c r="J679" s="14"/>
      <c r="K679" s="5"/>
      <c r="L679" s="5"/>
      <c r="M679" s="5"/>
    </row>
    <row r="680" spans="1:13" x14ac:dyDescent="0.25">
      <c r="A680" s="4"/>
      <c r="B680" s="1"/>
      <c r="C680" s="7"/>
      <c r="D680" s="8"/>
      <c r="E680" s="6"/>
      <c r="F680" s="6"/>
      <c r="G680" s="5"/>
      <c r="H680" s="6"/>
      <c r="I680" s="14"/>
      <c r="J680" s="14"/>
      <c r="K680" s="5"/>
      <c r="L680" s="5"/>
      <c r="M680" s="5"/>
    </row>
    <row r="681" spans="1:13" x14ac:dyDescent="0.25">
      <c r="A681" s="4"/>
      <c r="B681" s="1"/>
      <c r="C681" s="7"/>
      <c r="D681" s="8"/>
      <c r="E681" s="6"/>
      <c r="F681" s="6"/>
      <c r="G681" s="5"/>
      <c r="H681" s="6"/>
      <c r="I681" s="14"/>
      <c r="J681" s="14"/>
      <c r="K681" s="5"/>
      <c r="L681" s="5"/>
      <c r="M681" s="5"/>
    </row>
    <row r="682" spans="1:13" x14ac:dyDescent="0.25">
      <c r="A682" s="4"/>
      <c r="B682" s="1"/>
      <c r="C682" s="7"/>
      <c r="D682" s="8"/>
      <c r="E682" s="6"/>
      <c r="F682" s="6"/>
      <c r="G682" s="5"/>
      <c r="H682" s="6"/>
      <c r="I682" s="14"/>
      <c r="J682" s="14"/>
      <c r="K682" s="5"/>
      <c r="L682" s="5"/>
      <c r="M682" s="5"/>
    </row>
    <row r="683" spans="1:13" x14ac:dyDescent="0.25">
      <c r="A683" s="4"/>
      <c r="B683" s="1"/>
      <c r="C683" s="7"/>
      <c r="D683" s="8"/>
      <c r="E683" s="6"/>
      <c r="F683" s="6"/>
      <c r="G683" s="5"/>
      <c r="H683" s="6"/>
      <c r="I683" s="14"/>
      <c r="J683" s="14"/>
      <c r="K683" s="5"/>
      <c r="L683" s="5"/>
      <c r="M683" s="5"/>
    </row>
    <row r="684" spans="1:13" x14ac:dyDescent="0.25">
      <c r="A684" s="4"/>
      <c r="B684" s="1"/>
      <c r="C684" s="7"/>
      <c r="D684" s="8"/>
      <c r="E684" s="6"/>
      <c r="F684" s="6"/>
      <c r="G684" s="5"/>
      <c r="H684" s="6"/>
      <c r="I684" s="14"/>
      <c r="J684" s="14"/>
      <c r="K684" s="5"/>
      <c r="L684" s="5"/>
      <c r="M684" s="5"/>
    </row>
    <row r="685" spans="1:13" x14ac:dyDescent="0.25">
      <c r="A685" s="4"/>
      <c r="B685" s="1"/>
      <c r="C685" s="7"/>
      <c r="D685" s="8"/>
      <c r="E685" s="6"/>
      <c r="F685" s="6"/>
      <c r="G685" s="5"/>
      <c r="H685" s="6"/>
      <c r="I685" s="14"/>
      <c r="J685" s="14"/>
      <c r="K685" s="5"/>
      <c r="L685" s="5"/>
      <c r="M685" s="5"/>
    </row>
    <row r="686" spans="1:13" x14ac:dyDescent="0.25">
      <c r="A686" s="4"/>
      <c r="B686" s="1"/>
      <c r="C686" s="7"/>
      <c r="D686" s="8"/>
      <c r="E686" s="6"/>
      <c r="F686" s="6"/>
      <c r="G686" s="5"/>
      <c r="H686" s="6"/>
      <c r="I686" s="14"/>
      <c r="J686" s="14"/>
      <c r="K686" s="5"/>
      <c r="L686" s="5"/>
      <c r="M686" s="5"/>
    </row>
    <row r="687" spans="1:13" x14ac:dyDescent="0.25">
      <c r="A687" s="4"/>
      <c r="B687" s="1"/>
      <c r="C687" s="7"/>
      <c r="D687" s="8"/>
      <c r="E687" s="6"/>
      <c r="F687" s="6"/>
      <c r="G687" s="5"/>
      <c r="H687" s="6"/>
      <c r="I687" s="14"/>
      <c r="J687" s="14"/>
      <c r="K687" s="5"/>
      <c r="L687" s="5"/>
      <c r="M687" s="5"/>
    </row>
    <row r="688" spans="1:13" x14ac:dyDescent="0.25">
      <c r="A688" s="4"/>
      <c r="B688" s="1"/>
      <c r="C688" s="7"/>
      <c r="D688" s="8"/>
      <c r="E688" s="6"/>
      <c r="F688" s="6"/>
      <c r="G688" s="5"/>
      <c r="H688" s="6"/>
      <c r="I688" s="14"/>
      <c r="J688" s="14"/>
      <c r="K688" s="5"/>
      <c r="L688" s="5"/>
      <c r="M688" s="5"/>
    </row>
    <row r="689" spans="1:13" x14ac:dyDescent="0.25">
      <c r="A689" s="4"/>
      <c r="B689" s="1"/>
      <c r="C689" s="7"/>
      <c r="D689" s="8"/>
      <c r="E689" s="6"/>
      <c r="F689" s="6"/>
      <c r="G689" s="5"/>
      <c r="H689" s="6"/>
      <c r="I689" s="14"/>
      <c r="J689" s="14"/>
      <c r="K689" s="5"/>
      <c r="L689" s="5"/>
      <c r="M689" s="5"/>
    </row>
    <row r="690" spans="1:13" x14ac:dyDescent="0.25">
      <c r="A690" s="4"/>
      <c r="B690" s="1"/>
      <c r="C690" s="7"/>
      <c r="D690" s="8"/>
      <c r="E690" s="6"/>
      <c r="F690" s="6"/>
      <c r="G690" s="5"/>
      <c r="H690" s="6"/>
      <c r="I690" s="14"/>
      <c r="J690" s="14"/>
      <c r="K690" s="5"/>
      <c r="L690" s="5"/>
      <c r="M690" s="5"/>
    </row>
    <row r="691" spans="1:13" x14ac:dyDescent="0.25">
      <c r="A691" s="4"/>
      <c r="B691" s="1"/>
      <c r="C691" s="7"/>
      <c r="D691" s="8"/>
      <c r="E691" s="6"/>
      <c r="F691" s="6"/>
      <c r="G691" s="5"/>
      <c r="H691" s="6"/>
      <c r="I691" s="14"/>
      <c r="J691" s="14"/>
      <c r="K691" s="5"/>
      <c r="L691" s="5"/>
      <c r="M691" s="5"/>
    </row>
    <row r="692" spans="1:13" x14ac:dyDescent="0.25">
      <c r="A692" s="4"/>
      <c r="B692" s="1"/>
      <c r="C692" s="7"/>
      <c r="D692" s="8"/>
      <c r="E692" s="6"/>
      <c r="F692" s="6"/>
      <c r="G692" s="5"/>
      <c r="H692" s="6"/>
      <c r="I692" s="14"/>
      <c r="J692" s="14"/>
      <c r="K692" s="5"/>
      <c r="L692" s="5"/>
      <c r="M692" s="5"/>
    </row>
    <row r="693" spans="1:13" x14ac:dyDescent="0.25">
      <c r="A693" s="4"/>
      <c r="B693" s="1"/>
      <c r="C693" s="7"/>
      <c r="D693" s="8"/>
      <c r="E693" s="6"/>
      <c r="F693" s="6"/>
      <c r="G693" s="5"/>
      <c r="H693" s="6"/>
      <c r="I693" s="14"/>
      <c r="J693" s="14"/>
      <c r="K693" s="5"/>
      <c r="L693" s="5"/>
      <c r="M693" s="5"/>
    </row>
    <row r="694" spans="1:13" x14ac:dyDescent="0.25">
      <c r="A694" s="4"/>
      <c r="B694" s="1"/>
      <c r="C694" s="7"/>
      <c r="D694" s="8"/>
      <c r="E694" s="6"/>
      <c r="F694" s="6"/>
      <c r="G694" s="5"/>
      <c r="H694" s="6"/>
      <c r="I694" s="14"/>
      <c r="J694" s="14"/>
      <c r="K694" s="5"/>
      <c r="L694" s="5"/>
      <c r="M694" s="5"/>
    </row>
    <row r="695" spans="1:13" x14ac:dyDescent="0.25">
      <c r="A695" s="4"/>
      <c r="B695" s="1"/>
      <c r="C695" s="7"/>
      <c r="D695" s="8"/>
      <c r="E695" s="6"/>
      <c r="F695" s="6"/>
      <c r="G695" s="5"/>
      <c r="H695" s="6"/>
      <c r="I695" s="14"/>
      <c r="J695" s="14"/>
      <c r="K695" s="5"/>
      <c r="L695" s="5"/>
      <c r="M695" s="5"/>
    </row>
    <row r="696" spans="1:13" x14ac:dyDescent="0.25">
      <c r="A696" s="4"/>
      <c r="B696" s="1"/>
      <c r="C696" s="7"/>
      <c r="D696" s="8"/>
      <c r="E696" s="6"/>
      <c r="F696" s="6"/>
      <c r="G696" s="5"/>
      <c r="H696" s="6"/>
      <c r="I696" s="14"/>
      <c r="J696" s="14"/>
      <c r="K696" s="5"/>
      <c r="L696" s="5"/>
      <c r="M696" s="5"/>
    </row>
    <row r="697" spans="1:13" x14ac:dyDescent="0.25">
      <c r="A697" s="4"/>
      <c r="B697" s="1"/>
      <c r="C697" s="7"/>
      <c r="D697" s="8"/>
      <c r="E697" s="6"/>
      <c r="F697" s="6"/>
      <c r="G697" s="5"/>
      <c r="H697" s="6"/>
      <c r="I697" s="14"/>
      <c r="J697" s="14"/>
      <c r="K697" s="5"/>
      <c r="L697" s="5"/>
      <c r="M697" s="5"/>
    </row>
    <row r="698" spans="1:13" x14ac:dyDescent="0.25">
      <c r="A698" s="4"/>
      <c r="B698" s="1"/>
      <c r="C698" s="7"/>
      <c r="D698" s="8"/>
      <c r="E698" s="6"/>
      <c r="F698" s="6"/>
      <c r="G698" s="5"/>
      <c r="H698" s="6"/>
      <c r="I698" s="14"/>
      <c r="J698" s="14"/>
      <c r="K698" s="5"/>
      <c r="L698" s="5"/>
      <c r="M698" s="5"/>
    </row>
    <row r="699" spans="1:13" x14ac:dyDescent="0.25">
      <c r="A699" s="4"/>
      <c r="B699" s="1"/>
      <c r="C699" s="7"/>
      <c r="D699" s="8"/>
      <c r="E699" s="6"/>
      <c r="F699" s="6"/>
      <c r="G699" s="5"/>
      <c r="H699" s="6"/>
      <c r="I699" s="14"/>
      <c r="J699" s="14"/>
      <c r="K699" s="5"/>
      <c r="L699" s="5"/>
      <c r="M699" s="5"/>
    </row>
    <row r="700" spans="1:13" x14ac:dyDescent="0.25">
      <c r="A700" s="4"/>
      <c r="B700" s="1"/>
      <c r="C700" s="7"/>
      <c r="D700" s="8"/>
      <c r="E700" s="6"/>
      <c r="F700" s="6"/>
      <c r="G700" s="5"/>
      <c r="H700" s="6"/>
      <c r="I700" s="14"/>
      <c r="J700" s="14"/>
      <c r="K700" s="5"/>
      <c r="L700" s="5"/>
      <c r="M700" s="5"/>
    </row>
    <row r="701" spans="1:13" x14ac:dyDescent="0.25">
      <c r="A701" s="4"/>
      <c r="B701" s="1"/>
      <c r="C701" s="7"/>
      <c r="D701" s="8"/>
      <c r="E701" s="6"/>
      <c r="F701" s="6"/>
      <c r="G701" s="5"/>
      <c r="H701" s="6"/>
      <c r="I701" s="14"/>
      <c r="J701" s="14"/>
      <c r="K701" s="5"/>
      <c r="L701" s="5"/>
      <c r="M701" s="5"/>
    </row>
    <row r="702" spans="1:13" x14ac:dyDescent="0.25">
      <c r="A702" s="4"/>
      <c r="B702" s="1"/>
      <c r="C702" s="7"/>
      <c r="D702" s="8"/>
      <c r="E702" s="6"/>
      <c r="F702" s="6"/>
      <c r="G702" s="5"/>
      <c r="H702" s="6"/>
      <c r="I702" s="14"/>
      <c r="J702" s="14"/>
      <c r="K702" s="5"/>
      <c r="L702" s="5"/>
      <c r="M702" s="5"/>
    </row>
    <row r="703" spans="1:13" x14ac:dyDescent="0.25">
      <c r="A703" s="4"/>
      <c r="B703" s="1"/>
      <c r="C703" s="7"/>
      <c r="D703" s="8"/>
      <c r="E703" s="6"/>
      <c r="F703" s="6"/>
      <c r="G703" s="5"/>
      <c r="H703" s="6"/>
      <c r="I703" s="14"/>
      <c r="J703" s="14"/>
      <c r="K703" s="5"/>
      <c r="L703" s="5"/>
      <c r="M703" s="5"/>
    </row>
    <row r="704" spans="1:13" x14ac:dyDescent="0.25">
      <c r="A704" s="4"/>
      <c r="B704" s="1"/>
      <c r="C704" s="7"/>
      <c r="D704" s="8"/>
      <c r="E704" s="6"/>
      <c r="F704" s="6"/>
      <c r="G704" s="5"/>
      <c r="H704" s="6"/>
      <c r="I704" s="14"/>
      <c r="J704" s="14"/>
      <c r="K704" s="5"/>
      <c r="L704" s="5"/>
      <c r="M704" s="5"/>
    </row>
    <row r="705" spans="1:13" x14ac:dyDescent="0.25">
      <c r="A705" s="4"/>
      <c r="B705" s="1"/>
      <c r="C705" s="7"/>
      <c r="D705" s="8"/>
      <c r="E705" s="6"/>
      <c r="F705" s="6"/>
      <c r="G705" s="5"/>
      <c r="H705" s="6"/>
      <c r="I705" s="14"/>
      <c r="J705" s="14"/>
      <c r="K705" s="5"/>
      <c r="L705" s="5"/>
      <c r="M705" s="5"/>
    </row>
    <row r="706" spans="1:13" x14ac:dyDescent="0.25">
      <c r="A706" s="4"/>
      <c r="B706" s="1"/>
      <c r="C706" s="7"/>
      <c r="D706" s="8"/>
      <c r="E706" s="6"/>
      <c r="F706" s="6"/>
      <c r="G706" s="5"/>
      <c r="H706" s="6"/>
      <c r="I706" s="14"/>
      <c r="J706" s="14"/>
      <c r="K706" s="5"/>
      <c r="L706" s="5"/>
      <c r="M706" s="5"/>
    </row>
    <row r="707" spans="1:13" x14ac:dyDescent="0.25">
      <c r="A707" s="4"/>
      <c r="B707" s="1"/>
      <c r="C707" s="7"/>
      <c r="D707" s="8"/>
      <c r="E707" s="6"/>
      <c r="F707" s="6"/>
      <c r="G707" s="5"/>
      <c r="H707" s="6"/>
      <c r="I707" s="14"/>
      <c r="J707" s="14"/>
      <c r="K707" s="5"/>
      <c r="L707" s="5"/>
      <c r="M707" s="5"/>
    </row>
    <row r="708" spans="1:13" x14ac:dyDescent="0.25">
      <c r="A708" s="4"/>
      <c r="B708" s="1"/>
      <c r="C708" s="7"/>
      <c r="D708" s="8"/>
      <c r="E708" s="6"/>
      <c r="F708" s="6"/>
      <c r="G708" s="5"/>
      <c r="H708" s="6"/>
      <c r="I708" s="14"/>
      <c r="J708" s="14"/>
      <c r="K708" s="5"/>
      <c r="L708" s="5"/>
      <c r="M708" s="5"/>
    </row>
    <row r="709" spans="1:13" x14ac:dyDescent="0.25">
      <c r="A709" s="4"/>
      <c r="B709" s="1"/>
      <c r="C709" s="7"/>
      <c r="D709" s="8"/>
      <c r="E709" s="6"/>
      <c r="F709" s="6"/>
      <c r="G709" s="5"/>
      <c r="H709" s="6"/>
      <c r="I709" s="14"/>
      <c r="J709" s="14"/>
      <c r="K709" s="5"/>
      <c r="L709" s="5"/>
      <c r="M709" s="5"/>
    </row>
    <row r="710" spans="1:13" x14ac:dyDescent="0.25">
      <c r="A710" s="4"/>
      <c r="B710" s="1"/>
      <c r="C710" s="7"/>
      <c r="D710" s="8"/>
      <c r="E710" s="6"/>
      <c r="F710" s="6"/>
      <c r="G710" s="5"/>
      <c r="H710" s="6"/>
      <c r="I710" s="14"/>
      <c r="J710" s="14"/>
      <c r="K710" s="5"/>
      <c r="L710" s="5"/>
      <c r="M710" s="5"/>
    </row>
    <row r="711" spans="1:13" x14ac:dyDescent="0.25">
      <c r="A711" s="4"/>
      <c r="B711" s="1"/>
      <c r="C711" s="7"/>
      <c r="D711" s="8"/>
      <c r="E711" s="6"/>
      <c r="F711" s="6"/>
      <c r="G711" s="5"/>
      <c r="H711" s="6"/>
      <c r="I711" s="14"/>
      <c r="J711" s="14"/>
      <c r="K711" s="5"/>
      <c r="L711" s="5"/>
      <c r="M711" s="5"/>
    </row>
    <row r="712" spans="1:13" x14ac:dyDescent="0.25">
      <c r="A712" s="4"/>
      <c r="B712" s="1"/>
      <c r="C712" s="7"/>
      <c r="D712" s="8"/>
      <c r="E712" s="6"/>
      <c r="F712" s="6"/>
      <c r="G712" s="5"/>
      <c r="H712" s="6"/>
      <c r="I712" s="14"/>
      <c r="J712" s="14"/>
      <c r="K712" s="5"/>
      <c r="L712" s="5"/>
      <c r="M712" s="5"/>
    </row>
    <row r="713" spans="1:13" x14ac:dyDescent="0.25">
      <c r="A713" s="4"/>
      <c r="B713" s="1"/>
      <c r="C713" s="7"/>
      <c r="D713" s="8"/>
      <c r="E713" s="6"/>
      <c r="F713" s="6"/>
      <c r="G713" s="5"/>
      <c r="H713" s="6"/>
      <c r="I713" s="14"/>
      <c r="J713" s="14"/>
      <c r="K713" s="5"/>
      <c r="L713" s="5"/>
      <c r="M713" s="5"/>
    </row>
    <row r="714" spans="1:13" x14ac:dyDescent="0.25">
      <c r="A714" s="4"/>
      <c r="B714" s="1"/>
      <c r="C714" s="7"/>
      <c r="D714" s="8"/>
      <c r="E714" s="6"/>
      <c r="F714" s="6"/>
      <c r="G714" s="5"/>
      <c r="H714" s="6"/>
      <c r="I714" s="14"/>
      <c r="J714" s="14"/>
      <c r="K714" s="5"/>
      <c r="L714" s="5"/>
      <c r="M714" s="5"/>
    </row>
    <row r="715" spans="1:13" x14ac:dyDescent="0.25">
      <c r="A715" s="4"/>
      <c r="B715" s="1"/>
      <c r="C715" s="7"/>
      <c r="D715" s="8"/>
      <c r="E715" s="6"/>
      <c r="F715" s="6"/>
      <c r="G715" s="5"/>
      <c r="H715" s="6"/>
      <c r="I715" s="14"/>
      <c r="J715" s="14"/>
      <c r="K715" s="5"/>
      <c r="L715" s="5"/>
      <c r="M715" s="5"/>
    </row>
    <row r="716" spans="1:13" x14ac:dyDescent="0.25">
      <c r="A716" s="4"/>
      <c r="B716" s="1"/>
      <c r="C716" s="7"/>
      <c r="D716" s="8"/>
      <c r="E716" s="6"/>
      <c r="F716" s="6"/>
      <c r="G716" s="5"/>
      <c r="H716" s="6"/>
      <c r="I716" s="14"/>
      <c r="J716" s="14"/>
      <c r="K716" s="5"/>
      <c r="L716" s="5"/>
      <c r="M716" s="5"/>
    </row>
    <row r="717" spans="1:13" x14ac:dyDescent="0.25">
      <c r="A717" s="4"/>
      <c r="B717" s="1"/>
      <c r="C717" s="7"/>
      <c r="D717" s="8"/>
      <c r="E717" s="6"/>
      <c r="F717" s="6"/>
      <c r="G717" s="5"/>
      <c r="H717" s="6"/>
      <c r="I717" s="14"/>
      <c r="J717" s="14"/>
      <c r="K717" s="5"/>
      <c r="L717" s="5"/>
      <c r="M717" s="5"/>
    </row>
    <row r="718" spans="1:13" x14ac:dyDescent="0.25">
      <c r="A718" s="4"/>
      <c r="B718" s="1"/>
      <c r="C718" s="7"/>
      <c r="D718" s="8"/>
      <c r="E718" s="6"/>
      <c r="F718" s="6"/>
      <c r="G718" s="5"/>
      <c r="H718" s="6"/>
      <c r="I718" s="14"/>
      <c r="J718" s="14"/>
      <c r="K718" s="5"/>
      <c r="L718" s="5"/>
      <c r="M718" s="5"/>
    </row>
    <row r="719" spans="1:13" x14ac:dyDescent="0.25">
      <c r="A719" s="4"/>
      <c r="B719" s="1"/>
      <c r="C719" s="7"/>
      <c r="D719" s="8"/>
      <c r="E719" s="6"/>
      <c r="F719" s="6"/>
      <c r="G719" s="5"/>
      <c r="H719" s="6"/>
      <c r="I719" s="14"/>
      <c r="J719" s="14"/>
      <c r="K719" s="5"/>
      <c r="L719" s="5"/>
      <c r="M719" s="5"/>
    </row>
    <row r="720" spans="1:13" x14ac:dyDescent="0.25">
      <c r="A720" s="4"/>
      <c r="B720" s="1"/>
      <c r="C720" s="7"/>
      <c r="D720" s="8"/>
      <c r="E720" s="6"/>
      <c r="F720" s="6"/>
      <c r="G720" s="5"/>
      <c r="H720" s="6"/>
      <c r="I720" s="14"/>
      <c r="J720" s="14"/>
      <c r="K720" s="5"/>
      <c r="L720" s="5"/>
      <c r="M720" s="5"/>
    </row>
    <row r="721" spans="1:13" x14ac:dyDescent="0.25">
      <c r="A721" s="4"/>
      <c r="B721" s="1"/>
      <c r="C721" s="7"/>
      <c r="D721" s="8"/>
      <c r="E721" s="6"/>
      <c r="F721" s="6"/>
      <c r="G721" s="5"/>
      <c r="H721" s="6"/>
      <c r="I721" s="14"/>
      <c r="J721" s="14"/>
      <c r="K721" s="5"/>
      <c r="L721" s="5"/>
      <c r="M721" s="5"/>
    </row>
    <row r="722" spans="1:13" x14ac:dyDescent="0.25">
      <c r="A722" s="4"/>
      <c r="B722" s="1"/>
      <c r="C722" s="7"/>
      <c r="D722" s="8"/>
      <c r="E722" s="6"/>
      <c r="F722" s="6"/>
      <c r="G722" s="5"/>
      <c r="H722" s="6"/>
      <c r="I722" s="14"/>
      <c r="J722" s="14"/>
      <c r="K722" s="5"/>
      <c r="L722" s="5"/>
      <c r="M722" s="5"/>
    </row>
    <row r="723" spans="1:13" x14ac:dyDescent="0.25">
      <c r="A723" s="4"/>
      <c r="B723" s="1"/>
      <c r="C723" s="7"/>
      <c r="D723" s="8"/>
      <c r="E723" s="6"/>
      <c r="F723" s="6"/>
      <c r="G723" s="5"/>
      <c r="H723" s="6"/>
      <c r="I723" s="14"/>
      <c r="J723" s="14"/>
      <c r="K723" s="5"/>
      <c r="L723" s="5"/>
      <c r="M723" s="5"/>
    </row>
    <row r="724" spans="1:13" x14ac:dyDescent="0.25">
      <c r="A724" s="4"/>
      <c r="B724" s="1"/>
      <c r="C724" s="7"/>
      <c r="D724" s="8"/>
      <c r="E724" s="6"/>
      <c r="F724" s="6"/>
      <c r="G724" s="5"/>
      <c r="H724" s="6"/>
      <c r="I724" s="14"/>
      <c r="J724" s="14"/>
      <c r="K724" s="5"/>
      <c r="L724" s="5"/>
      <c r="M724" s="5"/>
    </row>
    <row r="725" spans="1:13" x14ac:dyDescent="0.25">
      <c r="A725" s="4"/>
      <c r="B725" s="1"/>
      <c r="C725" s="7"/>
      <c r="D725" s="8"/>
      <c r="E725" s="6"/>
      <c r="F725" s="6"/>
      <c r="G725" s="5"/>
      <c r="H725" s="6"/>
      <c r="I725" s="14"/>
      <c r="J725" s="14"/>
      <c r="K725" s="5"/>
      <c r="L725" s="5"/>
      <c r="M725" s="5"/>
    </row>
    <row r="726" spans="1:13" x14ac:dyDescent="0.25">
      <c r="A726" s="4"/>
      <c r="B726" s="1"/>
      <c r="C726" s="7"/>
      <c r="D726" s="8"/>
      <c r="E726" s="6"/>
      <c r="F726" s="6"/>
      <c r="G726" s="5"/>
      <c r="H726" s="6"/>
      <c r="I726" s="14"/>
      <c r="J726" s="14"/>
      <c r="K726" s="5"/>
      <c r="L726" s="5"/>
      <c r="M726" s="5"/>
    </row>
    <row r="727" spans="1:13" x14ac:dyDescent="0.25">
      <c r="A727" s="4"/>
      <c r="B727" s="1"/>
      <c r="C727" s="7"/>
      <c r="D727" s="8"/>
      <c r="E727" s="6"/>
      <c r="F727" s="6"/>
      <c r="G727" s="5"/>
      <c r="H727" s="6"/>
      <c r="I727" s="14"/>
      <c r="J727" s="14"/>
      <c r="K727" s="5"/>
      <c r="L727" s="5"/>
      <c r="M727" s="5"/>
    </row>
    <row r="728" spans="1:13" x14ac:dyDescent="0.25">
      <c r="A728" s="4"/>
      <c r="B728" s="1"/>
      <c r="C728" s="7"/>
      <c r="D728" s="8"/>
      <c r="E728" s="6"/>
      <c r="F728" s="6"/>
      <c r="G728" s="5"/>
      <c r="H728" s="6"/>
      <c r="I728" s="14"/>
      <c r="J728" s="14"/>
      <c r="K728" s="5"/>
      <c r="L728" s="5"/>
      <c r="M728" s="5"/>
    </row>
    <row r="729" spans="1:13" x14ac:dyDescent="0.25">
      <c r="A729" s="4"/>
      <c r="B729" s="1"/>
      <c r="C729" s="7"/>
      <c r="D729" s="8"/>
      <c r="E729" s="6"/>
      <c r="F729" s="6"/>
      <c r="G729" s="5"/>
      <c r="H729" s="6"/>
      <c r="I729" s="14"/>
      <c r="J729" s="14"/>
      <c r="K729" s="5"/>
      <c r="L729" s="5"/>
      <c r="M729" s="5"/>
    </row>
    <row r="730" spans="1:13" x14ac:dyDescent="0.25">
      <c r="A730" s="4"/>
      <c r="B730" s="1"/>
      <c r="C730" s="7"/>
      <c r="D730" s="8"/>
      <c r="E730" s="6"/>
      <c r="F730" s="6"/>
      <c r="G730" s="5"/>
      <c r="H730" s="6"/>
      <c r="I730" s="14"/>
      <c r="J730" s="14"/>
      <c r="K730" s="5"/>
      <c r="L730" s="5"/>
      <c r="M730" s="5"/>
    </row>
    <row r="731" spans="1:13" x14ac:dyDescent="0.25">
      <c r="A731" s="4"/>
      <c r="B731" s="1"/>
      <c r="C731" s="7"/>
      <c r="D731" s="8"/>
      <c r="E731" s="6"/>
      <c r="F731" s="6"/>
      <c r="G731" s="5"/>
      <c r="H731" s="6"/>
      <c r="I731" s="14"/>
      <c r="J731" s="14"/>
      <c r="K731" s="5"/>
      <c r="L731" s="5"/>
      <c r="M731" s="5"/>
    </row>
    <row r="732" spans="1:13" x14ac:dyDescent="0.25">
      <c r="A732" s="4"/>
      <c r="B732" s="1"/>
      <c r="C732" s="7"/>
      <c r="D732" s="8"/>
      <c r="E732" s="6"/>
      <c r="F732" s="6"/>
      <c r="G732" s="5"/>
      <c r="H732" s="6"/>
      <c r="I732" s="14"/>
      <c r="J732" s="14"/>
      <c r="K732" s="5"/>
      <c r="L732" s="5"/>
      <c r="M732" s="5"/>
    </row>
    <row r="733" spans="1:13" x14ac:dyDescent="0.25">
      <c r="A733" s="4"/>
      <c r="B733" s="1"/>
      <c r="C733" s="7"/>
      <c r="D733" s="8"/>
      <c r="E733" s="6"/>
      <c r="F733" s="6"/>
      <c r="G733" s="5"/>
      <c r="H733" s="6"/>
      <c r="I733" s="14"/>
      <c r="J733" s="14"/>
      <c r="K733" s="5"/>
      <c r="L733" s="5"/>
      <c r="M733" s="5"/>
    </row>
    <row r="734" spans="1:13" x14ac:dyDescent="0.25">
      <c r="A734" s="4"/>
      <c r="B734" s="1"/>
      <c r="C734" s="7"/>
      <c r="D734" s="8"/>
      <c r="E734" s="6"/>
      <c r="F734" s="6"/>
      <c r="G734" s="5"/>
      <c r="H734" s="6"/>
      <c r="I734" s="14"/>
      <c r="J734" s="14"/>
      <c r="K734" s="5"/>
      <c r="L734" s="5"/>
      <c r="M734" s="5"/>
    </row>
    <row r="735" spans="1:13" x14ac:dyDescent="0.25">
      <c r="A735" s="4"/>
      <c r="B735" s="1"/>
      <c r="C735" s="7"/>
      <c r="D735" s="8"/>
      <c r="E735" s="6"/>
      <c r="F735" s="6"/>
      <c r="G735" s="5"/>
      <c r="H735" s="6"/>
      <c r="I735" s="14"/>
      <c r="J735" s="14"/>
      <c r="K735" s="5"/>
      <c r="L735" s="5"/>
      <c r="M735" s="5"/>
    </row>
    <row r="736" spans="1:13" x14ac:dyDescent="0.25">
      <c r="A736" s="4"/>
      <c r="B736" s="1"/>
      <c r="C736" s="7"/>
      <c r="D736" s="8"/>
      <c r="E736" s="6"/>
      <c r="F736" s="6"/>
      <c r="G736" s="5"/>
      <c r="H736" s="6"/>
      <c r="I736" s="14"/>
      <c r="J736" s="14"/>
      <c r="K736" s="5"/>
      <c r="L736" s="5"/>
      <c r="M736" s="5"/>
    </row>
    <row r="737" spans="1:13" x14ac:dyDescent="0.25">
      <c r="A737" s="4"/>
      <c r="B737" s="1"/>
      <c r="C737" s="7"/>
      <c r="D737" s="8"/>
      <c r="E737" s="6"/>
      <c r="F737" s="6"/>
      <c r="G737" s="5"/>
      <c r="H737" s="6"/>
      <c r="I737" s="14"/>
      <c r="J737" s="14"/>
      <c r="K737" s="5"/>
      <c r="L737" s="5"/>
      <c r="M737" s="5"/>
    </row>
    <row r="738" spans="1:13" x14ac:dyDescent="0.25">
      <c r="A738" s="4"/>
      <c r="B738" s="1"/>
      <c r="C738" s="7"/>
      <c r="D738" s="8"/>
      <c r="E738" s="6"/>
      <c r="F738" s="6"/>
      <c r="G738" s="5"/>
      <c r="H738" s="6"/>
      <c r="I738" s="14"/>
      <c r="J738" s="14"/>
      <c r="K738" s="5"/>
      <c r="L738" s="5"/>
      <c r="M738" s="5"/>
    </row>
    <row r="739" spans="1:13" x14ac:dyDescent="0.25">
      <c r="A739" s="4"/>
      <c r="B739" s="1"/>
      <c r="C739" s="7"/>
      <c r="D739" s="8"/>
      <c r="E739" s="6"/>
      <c r="F739" s="6"/>
      <c r="G739" s="5"/>
      <c r="H739" s="6"/>
      <c r="I739" s="14"/>
      <c r="J739" s="14"/>
      <c r="K739" s="5"/>
      <c r="L739" s="5"/>
      <c r="M739" s="5"/>
    </row>
    <row r="740" spans="1:13" x14ac:dyDescent="0.25">
      <c r="A740" s="4"/>
      <c r="B740" s="1"/>
      <c r="C740" s="7"/>
      <c r="D740" s="8"/>
      <c r="E740" s="6"/>
      <c r="F740" s="6"/>
      <c r="G740" s="5"/>
      <c r="H740" s="6"/>
      <c r="I740" s="14"/>
      <c r="J740" s="14"/>
      <c r="K740" s="5"/>
      <c r="L740" s="5"/>
      <c r="M740" s="5"/>
    </row>
    <row r="741" spans="1:13" x14ac:dyDescent="0.25">
      <c r="A741" s="4"/>
      <c r="B741" s="1"/>
      <c r="C741" s="7"/>
      <c r="D741" s="8"/>
      <c r="E741" s="6"/>
      <c r="F741" s="6"/>
      <c r="G741" s="5"/>
      <c r="H741" s="6"/>
      <c r="I741" s="14"/>
      <c r="J741" s="14"/>
      <c r="K741" s="5"/>
      <c r="L741" s="5"/>
      <c r="M741" s="5"/>
    </row>
    <row r="742" spans="1:13" x14ac:dyDescent="0.25">
      <c r="A742" s="4"/>
      <c r="B742" s="1"/>
      <c r="C742" s="7"/>
      <c r="D742" s="8"/>
      <c r="E742" s="6"/>
      <c r="F742" s="6"/>
      <c r="G742" s="5"/>
      <c r="H742" s="6"/>
      <c r="I742" s="14"/>
      <c r="J742" s="14"/>
      <c r="K742" s="5"/>
      <c r="L742" s="5"/>
      <c r="M742" s="5"/>
    </row>
    <row r="743" spans="1:13" x14ac:dyDescent="0.25">
      <c r="A743" s="4"/>
      <c r="B743" s="1"/>
      <c r="C743" s="7"/>
      <c r="D743" s="8"/>
      <c r="E743" s="6"/>
      <c r="F743" s="6"/>
      <c r="G743" s="5"/>
      <c r="H743" s="6"/>
      <c r="I743" s="14"/>
      <c r="J743" s="14"/>
      <c r="K743" s="5"/>
      <c r="L743" s="5"/>
      <c r="M743" s="5"/>
    </row>
    <row r="744" spans="1:13" x14ac:dyDescent="0.25">
      <c r="A744" s="4"/>
      <c r="B744" s="1"/>
      <c r="C744" s="7"/>
      <c r="D744" s="8"/>
      <c r="E744" s="6"/>
      <c r="F744" s="6"/>
      <c r="G744" s="5"/>
      <c r="H744" s="6"/>
      <c r="I744" s="14"/>
      <c r="J744" s="14"/>
      <c r="K744" s="5"/>
      <c r="L744" s="5"/>
      <c r="M744" s="5"/>
    </row>
    <row r="745" spans="1:13" x14ac:dyDescent="0.25">
      <c r="A745" s="4"/>
      <c r="B745" s="1"/>
      <c r="C745" s="7"/>
      <c r="D745" s="8"/>
      <c r="E745" s="6"/>
      <c r="F745" s="6"/>
      <c r="G745" s="5"/>
      <c r="H745" s="6"/>
      <c r="I745" s="14"/>
      <c r="J745" s="14"/>
      <c r="K745" s="5"/>
      <c r="L745" s="5"/>
      <c r="M745" s="5"/>
    </row>
    <row r="746" spans="1:13" x14ac:dyDescent="0.25">
      <c r="A746" s="4"/>
      <c r="B746" s="1"/>
      <c r="C746" s="7"/>
      <c r="D746" s="8"/>
      <c r="E746" s="6"/>
      <c r="F746" s="6"/>
      <c r="G746" s="5"/>
      <c r="H746" s="6"/>
      <c r="I746" s="14"/>
      <c r="J746" s="14"/>
      <c r="K746" s="5"/>
      <c r="L746" s="5"/>
      <c r="M746" s="5"/>
    </row>
    <row r="747" spans="1:13" x14ac:dyDescent="0.25">
      <c r="A747" s="4"/>
      <c r="B747" s="1"/>
      <c r="C747" s="7"/>
      <c r="D747" s="8"/>
      <c r="E747" s="6"/>
      <c r="F747" s="6"/>
      <c r="G747" s="5"/>
      <c r="H747" s="6"/>
      <c r="I747" s="14"/>
      <c r="J747" s="14"/>
      <c r="K747" s="5"/>
      <c r="L747" s="5"/>
      <c r="M747" s="5"/>
    </row>
    <row r="748" spans="1:13" x14ac:dyDescent="0.25">
      <c r="A748" s="4"/>
      <c r="B748" s="1"/>
      <c r="C748" s="7"/>
      <c r="D748" s="8"/>
      <c r="E748" s="6"/>
      <c r="F748" s="6"/>
      <c r="G748" s="5"/>
      <c r="H748" s="6"/>
      <c r="I748" s="14"/>
      <c r="J748" s="14"/>
      <c r="K748" s="5"/>
      <c r="L748" s="5"/>
      <c r="M748" s="5"/>
    </row>
    <row r="749" spans="1:13" x14ac:dyDescent="0.25">
      <c r="A749" s="4"/>
      <c r="B749" s="1"/>
      <c r="C749" s="7"/>
      <c r="D749" s="8"/>
      <c r="E749" s="6"/>
      <c r="F749" s="6"/>
      <c r="G749" s="5"/>
      <c r="H749" s="6"/>
      <c r="I749" s="14"/>
      <c r="J749" s="14"/>
      <c r="K749" s="5"/>
      <c r="L749" s="5"/>
      <c r="M749" s="5"/>
    </row>
    <row r="750" spans="1:13" x14ac:dyDescent="0.25">
      <c r="A750" s="4"/>
      <c r="B750" s="1"/>
      <c r="C750" s="7"/>
      <c r="D750" s="8"/>
      <c r="E750" s="6"/>
      <c r="F750" s="6"/>
      <c r="G750" s="5"/>
      <c r="H750" s="6"/>
      <c r="I750" s="14"/>
      <c r="J750" s="14"/>
      <c r="K750" s="5"/>
      <c r="L750" s="5"/>
      <c r="M750" s="5"/>
    </row>
    <row r="751" spans="1:13" x14ac:dyDescent="0.25">
      <c r="A751" s="4"/>
      <c r="B751" s="1"/>
      <c r="C751" s="7"/>
      <c r="D751" s="8"/>
      <c r="E751" s="6"/>
      <c r="F751" s="6"/>
      <c r="G751" s="5"/>
      <c r="H751" s="6"/>
      <c r="I751" s="14"/>
      <c r="J751" s="14"/>
      <c r="K751" s="5"/>
      <c r="L751" s="5"/>
      <c r="M751" s="5"/>
    </row>
    <row r="752" spans="1:13" x14ac:dyDescent="0.25">
      <c r="A752" s="4"/>
      <c r="B752" s="1"/>
      <c r="C752" s="7"/>
      <c r="D752" s="8"/>
      <c r="E752" s="6"/>
      <c r="F752" s="6"/>
      <c r="G752" s="5"/>
      <c r="H752" s="6"/>
      <c r="I752" s="14"/>
      <c r="J752" s="14"/>
      <c r="K752" s="5"/>
      <c r="L752" s="5"/>
      <c r="M752" s="5"/>
    </row>
    <row r="753" spans="1:13" x14ac:dyDescent="0.25">
      <c r="A753" s="4"/>
      <c r="B753" s="1"/>
      <c r="C753" s="7"/>
      <c r="D753" s="8"/>
      <c r="E753" s="6"/>
      <c r="F753" s="6"/>
      <c r="G753" s="5"/>
      <c r="H753" s="6"/>
      <c r="I753" s="14"/>
      <c r="J753" s="14"/>
      <c r="K753" s="5"/>
      <c r="L753" s="5"/>
      <c r="M753" s="5"/>
    </row>
    <row r="754" spans="1:13" x14ac:dyDescent="0.25">
      <c r="A754" s="4"/>
      <c r="B754" s="1"/>
      <c r="C754" s="7"/>
      <c r="D754" s="8"/>
      <c r="E754" s="6"/>
      <c r="F754" s="6"/>
      <c r="G754" s="5"/>
      <c r="H754" s="6"/>
      <c r="I754" s="14"/>
      <c r="J754" s="14"/>
      <c r="K754" s="5"/>
      <c r="L754" s="5"/>
      <c r="M754" s="5"/>
    </row>
    <row r="755" spans="1:13" x14ac:dyDescent="0.25">
      <c r="A755" s="4"/>
      <c r="B755" s="1"/>
      <c r="C755" s="7"/>
      <c r="D755" s="8"/>
      <c r="E755" s="6"/>
      <c r="F755" s="6"/>
      <c r="G755" s="5"/>
      <c r="H755" s="6"/>
      <c r="I755" s="14"/>
      <c r="J755" s="14"/>
      <c r="K755" s="5"/>
      <c r="L755" s="5"/>
      <c r="M755" s="5"/>
    </row>
    <row r="756" spans="1:13" x14ac:dyDescent="0.25">
      <c r="A756" s="4"/>
      <c r="B756" s="1"/>
      <c r="C756" s="7"/>
      <c r="D756" s="8"/>
      <c r="E756" s="6"/>
      <c r="F756" s="6"/>
      <c r="G756" s="5"/>
      <c r="H756" s="6"/>
      <c r="I756" s="14"/>
      <c r="J756" s="14"/>
      <c r="K756" s="5"/>
      <c r="L756" s="5"/>
      <c r="M756" s="5"/>
    </row>
    <row r="757" spans="1:13" x14ac:dyDescent="0.25">
      <c r="A757" s="4"/>
      <c r="B757" s="1"/>
      <c r="C757" s="7"/>
      <c r="D757" s="8"/>
      <c r="E757" s="6"/>
      <c r="F757" s="6"/>
      <c r="G757" s="5"/>
      <c r="H757" s="6"/>
      <c r="I757" s="14"/>
      <c r="J757" s="14"/>
      <c r="K757" s="5"/>
      <c r="L757" s="5"/>
      <c r="M757" s="5"/>
    </row>
    <row r="758" spans="1:13" x14ac:dyDescent="0.25">
      <c r="A758" s="4"/>
      <c r="B758" s="1"/>
      <c r="C758" s="7"/>
      <c r="D758" s="8"/>
      <c r="E758" s="6"/>
      <c r="F758" s="6"/>
      <c r="G758" s="5"/>
      <c r="H758" s="6"/>
      <c r="I758" s="14"/>
      <c r="J758" s="14"/>
      <c r="K758" s="5"/>
      <c r="L758" s="5"/>
      <c r="M758" s="5"/>
    </row>
    <row r="759" spans="1:13" x14ac:dyDescent="0.25">
      <c r="A759" s="4"/>
      <c r="B759" s="1"/>
      <c r="C759" s="7"/>
      <c r="D759" s="8"/>
      <c r="E759" s="6"/>
      <c r="F759" s="6"/>
      <c r="G759" s="5"/>
      <c r="H759" s="6"/>
      <c r="I759" s="14"/>
      <c r="J759" s="14"/>
      <c r="K759" s="5"/>
      <c r="L759" s="5"/>
      <c r="M759" s="5"/>
    </row>
    <row r="760" spans="1:13" x14ac:dyDescent="0.25">
      <c r="A760" s="4"/>
      <c r="B760" s="1"/>
      <c r="C760" s="7"/>
      <c r="D760" s="8"/>
      <c r="E760" s="6"/>
      <c r="F760" s="6"/>
      <c r="G760" s="5"/>
      <c r="H760" s="6"/>
      <c r="I760" s="14"/>
      <c r="J760" s="14"/>
      <c r="K760" s="5"/>
      <c r="L760" s="5"/>
      <c r="M760" s="5"/>
    </row>
    <row r="761" spans="1:13" x14ac:dyDescent="0.25">
      <c r="A761" s="4"/>
      <c r="B761" s="1"/>
      <c r="C761" s="7"/>
      <c r="D761" s="8"/>
      <c r="E761" s="6"/>
      <c r="F761" s="6"/>
      <c r="G761" s="5"/>
      <c r="H761" s="6"/>
      <c r="I761" s="14"/>
      <c r="J761" s="14"/>
      <c r="K761" s="5"/>
      <c r="L761" s="5"/>
      <c r="M761" s="5"/>
    </row>
    <row r="762" spans="1:13" x14ac:dyDescent="0.25">
      <c r="A762" s="4"/>
      <c r="B762" s="1"/>
      <c r="C762" s="7"/>
      <c r="D762" s="8"/>
      <c r="E762" s="6"/>
      <c r="F762" s="6"/>
      <c r="G762" s="5"/>
      <c r="H762" s="6"/>
      <c r="I762" s="14"/>
      <c r="J762" s="14"/>
      <c r="K762" s="5"/>
      <c r="L762" s="5"/>
      <c r="M762" s="5"/>
    </row>
    <row r="763" spans="1:13" x14ac:dyDescent="0.25">
      <c r="A763" s="4"/>
      <c r="B763" s="1"/>
      <c r="C763" s="7"/>
      <c r="D763" s="8"/>
      <c r="E763" s="6"/>
      <c r="F763" s="6"/>
      <c r="G763" s="5"/>
      <c r="H763" s="6"/>
      <c r="I763" s="14"/>
      <c r="J763" s="14"/>
      <c r="K763" s="5"/>
      <c r="L763" s="5"/>
      <c r="M763" s="5"/>
    </row>
    <row r="764" spans="1:13" x14ac:dyDescent="0.25">
      <c r="A764" s="4"/>
      <c r="B764" s="1"/>
      <c r="C764" s="7"/>
      <c r="D764" s="8"/>
      <c r="E764" s="6"/>
      <c r="F764" s="6"/>
      <c r="G764" s="5"/>
      <c r="H764" s="6"/>
      <c r="I764" s="14"/>
      <c r="J764" s="14"/>
      <c r="K764" s="5"/>
      <c r="L764" s="5"/>
      <c r="M764" s="5"/>
    </row>
    <row r="765" spans="1:13" x14ac:dyDescent="0.25">
      <c r="A765" s="4"/>
      <c r="B765" s="1"/>
      <c r="C765" s="7"/>
      <c r="D765" s="8"/>
      <c r="E765" s="6"/>
      <c r="F765" s="6"/>
      <c r="G765" s="5"/>
      <c r="H765" s="6"/>
      <c r="I765" s="14"/>
      <c r="J765" s="14"/>
      <c r="K765" s="5"/>
      <c r="L765" s="5"/>
      <c r="M765" s="5"/>
    </row>
    <row r="766" spans="1:13" x14ac:dyDescent="0.25">
      <c r="A766" s="4"/>
      <c r="B766" s="1"/>
      <c r="C766" s="7"/>
      <c r="D766" s="8"/>
      <c r="E766" s="6"/>
      <c r="F766" s="6"/>
      <c r="G766" s="5"/>
      <c r="H766" s="6"/>
      <c r="I766" s="14"/>
      <c r="J766" s="14"/>
      <c r="K766" s="5"/>
      <c r="L766" s="5"/>
      <c r="M766" s="5"/>
    </row>
    <row r="767" spans="1:13" x14ac:dyDescent="0.25">
      <c r="A767" s="4"/>
      <c r="B767" s="1"/>
      <c r="C767" s="7"/>
      <c r="D767" s="8"/>
      <c r="E767" s="6"/>
      <c r="F767" s="6"/>
      <c r="G767" s="5"/>
      <c r="H767" s="6"/>
      <c r="I767" s="14"/>
      <c r="J767" s="14"/>
      <c r="K767" s="5"/>
      <c r="L767" s="5"/>
      <c r="M767" s="5"/>
    </row>
    <row r="768" spans="1:13" x14ac:dyDescent="0.25">
      <c r="A768" s="4"/>
      <c r="B768" s="1"/>
      <c r="C768" s="7"/>
      <c r="D768" s="8"/>
      <c r="E768" s="6"/>
      <c r="F768" s="6"/>
      <c r="G768" s="5"/>
      <c r="H768" s="6"/>
      <c r="I768" s="14"/>
      <c r="J768" s="14"/>
      <c r="K768" s="5"/>
      <c r="L768" s="5"/>
      <c r="M768" s="5"/>
    </row>
    <row r="769" spans="1:13" x14ac:dyDescent="0.25">
      <c r="A769" s="4"/>
      <c r="B769" s="1"/>
      <c r="C769" s="7"/>
      <c r="D769" s="8"/>
      <c r="E769" s="6"/>
      <c r="F769" s="6"/>
      <c r="G769" s="5"/>
      <c r="H769" s="6"/>
      <c r="I769" s="14"/>
      <c r="J769" s="14"/>
      <c r="K769" s="5"/>
      <c r="L769" s="5"/>
      <c r="M769" s="5"/>
    </row>
    <row r="770" spans="1:13" x14ac:dyDescent="0.25">
      <c r="A770" s="4"/>
      <c r="B770" s="1"/>
      <c r="C770" s="7"/>
      <c r="D770" s="8"/>
      <c r="E770" s="6"/>
      <c r="F770" s="6"/>
      <c r="G770" s="5"/>
      <c r="H770" s="6"/>
      <c r="I770" s="14"/>
      <c r="J770" s="14"/>
      <c r="K770" s="5"/>
      <c r="L770" s="5"/>
      <c r="M770" s="5"/>
    </row>
    <row r="771" spans="1:13" x14ac:dyDescent="0.25">
      <c r="A771" s="4"/>
      <c r="B771" s="1"/>
      <c r="C771" s="7"/>
      <c r="D771" s="8"/>
      <c r="E771" s="6"/>
      <c r="F771" s="6"/>
      <c r="G771" s="5"/>
      <c r="H771" s="6"/>
      <c r="I771" s="14"/>
      <c r="J771" s="14"/>
      <c r="K771" s="5"/>
      <c r="L771" s="5"/>
      <c r="M771" s="5"/>
    </row>
    <row r="772" spans="1:13" x14ac:dyDescent="0.25">
      <c r="A772" s="4"/>
      <c r="B772" s="1"/>
      <c r="C772" s="7"/>
      <c r="D772" s="8"/>
      <c r="E772" s="6"/>
      <c r="F772" s="6"/>
      <c r="G772" s="5"/>
      <c r="H772" s="6"/>
      <c r="I772" s="14"/>
      <c r="J772" s="14"/>
      <c r="K772" s="5"/>
      <c r="L772" s="5"/>
      <c r="M772" s="5"/>
    </row>
    <row r="773" spans="1:13" x14ac:dyDescent="0.25">
      <c r="A773" s="4"/>
      <c r="B773" s="1"/>
      <c r="C773" s="7"/>
      <c r="D773" s="8"/>
      <c r="E773" s="6"/>
      <c r="F773" s="6"/>
      <c r="G773" s="5"/>
      <c r="H773" s="6"/>
      <c r="I773" s="14"/>
      <c r="J773" s="14"/>
      <c r="K773" s="5"/>
      <c r="L773" s="5"/>
      <c r="M773" s="5"/>
    </row>
    <row r="774" spans="1:13" x14ac:dyDescent="0.25">
      <c r="A774" s="4"/>
      <c r="B774" s="1"/>
      <c r="C774" s="7"/>
      <c r="D774" s="8"/>
      <c r="E774" s="6"/>
      <c r="F774" s="6"/>
      <c r="G774" s="5"/>
      <c r="H774" s="6"/>
      <c r="I774" s="14"/>
      <c r="J774" s="14"/>
      <c r="K774" s="5"/>
      <c r="L774" s="5"/>
      <c r="M774" s="5"/>
    </row>
    <row r="775" spans="1:13" x14ac:dyDescent="0.25">
      <c r="A775" s="4"/>
      <c r="B775" s="1"/>
      <c r="C775" s="7"/>
      <c r="D775" s="8"/>
      <c r="E775" s="6"/>
      <c r="F775" s="6"/>
      <c r="G775" s="5"/>
      <c r="H775" s="6"/>
      <c r="I775" s="14"/>
      <c r="J775" s="14"/>
      <c r="K775" s="5"/>
      <c r="L775" s="5"/>
      <c r="M775" s="5"/>
    </row>
    <row r="776" spans="1:13" x14ac:dyDescent="0.25">
      <c r="A776" s="4"/>
      <c r="B776" s="1"/>
      <c r="C776" s="7"/>
      <c r="D776" s="8"/>
      <c r="E776" s="6"/>
      <c r="F776" s="6"/>
      <c r="G776" s="5"/>
      <c r="H776" s="6"/>
      <c r="I776" s="14"/>
      <c r="J776" s="14"/>
      <c r="K776" s="5"/>
      <c r="L776" s="5"/>
      <c r="M776" s="5"/>
    </row>
    <row r="777" spans="1:13" x14ac:dyDescent="0.25">
      <c r="A777" s="4"/>
      <c r="B777" s="1"/>
      <c r="C777" s="7"/>
      <c r="D777" s="8"/>
      <c r="E777" s="6"/>
      <c r="F777" s="6"/>
      <c r="G777" s="5"/>
      <c r="H777" s="6"/>
      <c r="I777" s="14"/>
      <c r="J777" s="14"/>
      <c r="K777" s="5"/>
      <c r="L777" s="5"/>
      <c r="M777" s="5"/>
    </row>
    <row r="778" spans="1:13" x14ac:dyDescent="0.25">
      <c r="A778" s="4"/>
      <c r="B778" s="1"/>
      <c r="C778" s="7"/>
      <c r="D778" s="8"/>
      <c r="E778" s="6"/>
      <c r="F778" s="6"/>
      <c r="G778" s="5"/>
      <c r="H778" s="6"/>
      <c r="I778" s="14"/>
      <c r="J778" s="14"/>
      <c r="K778" s="5"/>
      <c r="L778" s="5"/>
      <c r="M778" s="5"/>
    </row>
    <row r="779" spans="1:13" x14ac:dyDescent="0.25">
      <c r="A779" s="4"/>
      <c r="B779" s="1"/>
      <c r="C779" s="7"/>
      <c r="D779" s="8"/>
      <c r="E779" s="6"/>
      <c r="F779" s="6"/>
      <c r="G779" s="5"/>
      <c r="H779" s="6"/>
      <c r="I779" s="14"/>
      <c r="J779" s="14"/>
      <c r="K779" s="5"/>
      <c r="L779" s="5"/>
      <c r="M779" s="5"/>
    </row>
    <row r="780" spans="1:13" x14ac:dyDescent="0.25">
      <c r="A780" s="4"/>
      <c r="B780" s="1"/>
      <c r="C780" s="7"/>
      <c r="D780" s="8"/>
      <c r="E780" s="6"/>
      <c r="F780" s="6"/>
      <c r="G780" s="5"/>
      <c r="H780" s="6"/>
      <c r="I780" s="14"/>
      <c r="J780" s="14"/>
      <c r="K780" s="5"/>
      <c r="L780" s="5"/>
      <c r="M780" s="5"/>
    </row>
    <row r="781" spans="1:13" x14ac:dyDescent="0.25">
      <c r="A781" s="4"/>
      <c r="B781" s="1"/>
      <c r="C781" s="7"/>
      <c r="D781" s="8"/>
      <c r="E781" s="6"/>
      <c r="F781" s="6"/>
      <c r="G781" s="5"/>
      <c r="H781" s="6"/>
      <c r="I781" s="14"/>
      <c r="J781" s="14"/>
      <c r="K781" s="5"/>
      <c r="L781" s="5"/>
      <c r="M781" s="5"/>
    </row>
    <row r="782" spans="1:13" x14ac:dyDescent="0.25">
      <c r="A782" s="4"/>
      <c r="B782" s="1"/>
      <c r="C782" s="7"/>
      <c r="D782" s="8"/>
      <c r="E782" s="6"/>
      <c r="F782" s="6"/>
      <c r="G782" s="5"/>
      <c r="H782" s="6"/>
      <c r="I782" s="14"/>
      <c r="J782" s="14"/>
      <c r="K782" s="5"/>
      <c r="L782" s="5"/>
      <c r="M782" s="5"/>
    </row>
    <row r="783" spans="1:13" x14ac:dyDescent="0.25">
      <c r="A783" s="4"/>
      <c r="B783" s="1"/>
      <c r="C783" s="7"/>
      <c r="D783" s="8"/>
      <c r="E783" s="6"/>
      <c r="F783" s="6"/>
      <c r="G783" s="5"/>
      <c r="H783" s="6"/>
      <c r="I783" s="14"/>
      <c r="J783" s="14"/>
      <c r="K783" s="5"/>
      <c r="L783" s="5"/>
      <c r="M783" s="5"/>
    </row>
    <row r="784" spans="1:13" x14ac:dyDescent="0.25">
      <c r="A784" s="4"/>
      <c r="B784" s="1"/>
      <c r="C784" s="7"/>
      <c r="D784" s="8"/>
      <c r="E784" s="6"/>
      <c r="F784" s="6"/>
      <c r="G784" s="5"/>
      <c r="H784" s="6"/>
      <c r="I784" s="14"/>
      <c r="J784" s="14"/>
      <c r="K784" s="5"/>
      <c r="L784" s="5"/>
      <c r="M784" s="5"/>
    </row>
    <row r="785" spans="1:13" x14ac:dyDescent="0.25">
      <c r="A785" s="4"/>
      <c r="B785" s="1"/>
      <c r="C785" s="7"/>
      <c r="D785" s="8"/>
      <c r="E785" s="6"/>
      <c r="F785" s="6"/>
      <c r="G785" s="5"/>
      <c r="H785" s="6"/>
      <c r="I785" s="14"/>
      <c r="J785" s="14"/>
      <c r="K785" s="5"/>
      <c r="L785" s="5"/>
      <c r="M785" s="5"/>
    </row>
    <row r="786" spans="1:13" x14ac:dyDescent="0.25">
      <c r="A786" s="4"/>
      <c r="B786" s="1"/>
      <c r="C786" s="7"/>
      <c r="D786" s="8"/>
      <c r="E786" s="6"/>
      <c r="F786" s="6"/>
      <c r="G786" s="5"/>
      <c r="H786" s="6"/>
      <c r="I786" s="14"/>
      <c r="J786" s="14"/>
      <c r="K786" s="5"/>
      <c r="L786" s="5"/>
      <c r="M786" s="5"/>
    </row>
    <row r="787" spans="1:13" x14ac:dyDescent="0.25">
      <c r="A787" s="4"/>
      <c r="B787" s="1"/>
      <c r="C787" s="7"/>
      <c r="D787" s="8"/>
      <c r="E787" s="6"/>
      <c r="F787" s="6"/>
      <c r="G787" s="5"/>
      <c r="H787" s="6"/>
      <c r="I787" s="14"/>
      <c r="J787" s="14"/>
      <c r="K787" s="5"/>
      <c r="L787" s="5"/>
      <c r="M787" s="5"/>
    </row>
    <row r="788" spans="1:13" x14ac:dyDescent="0.25">
      <c r="A788" s="4"/>
      <c r="B788" s="1"/>
      <c r="C788" s="7"/>
      <c r="D788" s="8"/>
      <c r="E788" s="6"/>
      <c r="F788" s="6"/>
      <c r="G788" s="5"/>
      <c r="H788" s="6"/>
      <c r="I788" s="14"/>
      <c r="J788" s="14"/>
      <c r="K788" s="5"/>
      <c r="L788" s="5"/>
      <c r="M788" s="5"/>
    </row>
    <row r="789" spans="1:13" x14ac:dyDescent="0.25">
      <c r="A789" s="4"/>
      <c r="B789" s="1"/>
      <c r="C789" s="7"/>
      <c r="D789" s="8"/>
      <c r="E789" s="6"/>
      <c r="F789" s="6"/>
      <c r="G789" s="5"/>
      <c r="H789" s="6"/>
      <c r="I789" s="14"/>
      <c r="J789" s="14"/>
      <c r="K789" s="5"/>
      <c r="L789" s="5"/>
      <c r="M789" s="5"/>
    </row>
    <row r="790" spans="1:13" x14ac:dyDescent="0.25">
      <c r="A790" s="4"/>
      <c r="B790" s="1"/>
      <c r="C790" s="7"/>
      <c r="D790" s="8"/>
      <c r="E790" s="6"/>
      <c r="F790" s="6"/>
      <c r="G790" s="5"/>
      <c r="H790" s="6"/>
      <c r="I790" s="14"/>
      <c r="J790" s="14"/>
      <c r="K790" s="5"/>
      <c r="L790" s="5"/>
      <c r="M790" s="5"/>
    </row>
    <row r="791" spans="1:13" x14ac:dyDescent="0.25">
      <c r="A791" s="4"/>
      <c r="B791" s="1"/>
      <c r="C791" s="7"/>
      <c r="D791" s="8"/>
      <c r="E791" s="6"/>
      <c r="F791" s="6"/>
      <c r="G791" s="5"/>
      <c r="H791" s="6"/>
      <c r="I791" s="14"/>
      <c r="J791" s="14"/>
      <c r="K791" s="5"/>
      <c r="L791" s="5"/>
      <c r="M791" s="5"/>
    </row>
    <row r="792" spans="1:13" x14ac:dyDescent="0.25">
      <c r="A792" s="4"/>
      <c r="B792" s="1"/>
      <c r="C792" s="7"/>
      <c r="D792" s="8"/>
      <c r="E792" s="6"/>
      <c r="F792" s="6"/>
      <c r="G792" s="5"/>
      <c r="H792" s="6"/>
      <c r="I792" s="14"/>
      <c r="J792" s="14"/>
      <c r="K792" s="5"/>
      <c r="L792" s="5"/>
      <c r="M792" s="5"/>
    </row>
    <row r="793" spans="1:13" x14ac:dyDescent="0.25">
      <c r="A793" s="4"/>
      <c r="B793" s="1"/>
      <c r="C793" s="7"/>
      <c r="D793" s="8"/>
      <c r="E793" s="6"/>
      <c r="F793" s="6"/>
      <c r="G793" s="5"/>
      <c r="H793" s="6"/>
      <c r="I793" s="14"/>
      <c r="J793" s="14"/>
      <c r="K793" s="5"/>
      <c r="L793" s="5"/>
      <c r="M793" s="5"/>
    </row>
    <row r="794" spans="1:13" x14ac:dyDescent="0.25">
      <c r="A794" s="4"/>
      <c r="B794" s="1"/>
      <c r="C794" s="7"/>
      <c r="D794" s="8"/>
      <c r="E794" s="6"/>
      <c r="F794" s="6"/>
      <c r="G794" s="5"/>
      <c r="H794" s="6"/>
      <c r="I794" s="14"/>
      <c r="J794" s="14"/>
      <c r="K794" s="5"/>
      <c r="L794" s="5"/>
      <c r="M794" s="5"/>
    </row>
    <row r="795" spans="1:13" x14ac:dyDescent="0.25">
      <c r="A795" s="4"/>
      <c r="B795" s="1"/>
      <c r="C795" s="7"/>
      <c r="D795" s="8"/>
      <c r="E795" s="6"/>
      <c r="F795" s="6"/>
      <c r="G795" s="5"/>
      <c r="H795" s="6"/>
      <c r="I795" s="14"/>
      <c r="J795" s="14"/>
      <c r="K795" s="5"/>
      <c r="L795" s="5"/>
      <c r="M795" s="5"/>
    </row>
    <row r="796" spans="1:13" x14ac:dyDescent="0.25">
      <c r="A796" s="4"/>
      <c r="B796" s="1"/>
      <c r="C796" s="7"/>
      <c r="D796" s="8"/>
      <c r="E796" s="6"/>
      <c r="F796" s="6"/>
      <c r="G796" s="5"/>
      <c r="H796" s="6"/>
      <c r="I796" s="14"/>
      <c r="J796" s="14"/>
      <c r="K796" s="5"/>
      <c r="L796" s="5"/>
      <c r="M796" s="5"/>
    </row>
    <row r="797" spans="1:13" x14ac:dyDescent="0.25">
      <c r="A797" s="4"/>
      <c r="B797" s="1"/>
      <c r="C797" s="7"/>
      <c r="D797" s="8"/>
      <c r="E797" s="6"/>
      <c r="F797" s="6"/>
      <c r="G797" s="5"/>
      <c r="H797" s="6"/>
      <c r="I797" s="14"/>
      <c r="J797" s="14"/>
      <c r="K797" s="5"/>
      <c r="L797" s="5"/>
      <c r="M797" s="5"/>
    </row>
    <row r="798" spans="1:13" x14ac:dyDescent="0.25">
      <c r="A798" s="4"/>
      <c r="B798" s="1"/>
      <c r="C798" s="7"/>
      <c r="D798" s="8"/>
      <c r="E798" s="6"/>
      <c r="F798" s="6"/>
      <c r="G798" s="5"/>
      <c r="H798" s="6"/>
      <c r="I798" s="14"/>
      <c r="J798" s="14"/>
      <c r="K798" s="5"/>
      <c r="L798" s="5"/>
      <c r="M798" s="5"/>
    </row>
    <row r="799" spans="1:13" x14ac:dyDescent="0.25">
      <c r="A799" s="4"/>
      <c r="B799" s="1"/>
      <c r="C799" s="7"/>
      <c r="D799" s="8"/>
      <c r="E799" s="6"/>
      <c r="F799" s="6"/>
      <c r="G799" s="5"/>
      <c r="H799" s="6"/>
      <c r="I799" s="14"/>
      <c r="J799" s="14"/>
      <c r="K799" s="5"/>
      <c r="L799" s="5"/>
      <c r="M799" s="5"/>
    </row>
    <row r="800" spans="1:13" x14ac:dyDescent="0.25">
      <c r="A800" s="4"/>
      <c r="B800" s="1"/>
      <c r="C800" s="7"/>
      <c r="D800" s="8"/>
      <c r="E800" s="6"/>
      <c r="F800" s="6"/>
      <c r="G800" s="5"/>
      <c r="H800" s="6"/>
      <c r="I800" s="14"/>
      <c r="J800" s="14"/>
      <c r="K800" s="5"/>
      <c r="L800" s="5"/>
      <c r="M800" s="5"/>
    </row>
    <row r="801" spans="1:13" x14ac:dyDescent="0.25">
      <c r="A801" s="4"/>
      <c r="B801" s="1"/>
      <c r="C801" s="7"/>
      <c r="D801" s="8"/>
      <c r="E801" s="6"/>
      <c r="F801" s="6"/>
      <c r="G801" s="5"/>
      <c r="H801" s="6"/>
      <c r="I801" s="14"/>
      <c r="J801" s="14"/>
      <c r="K801" s="5"/>
      <c r="L801" s="5"/>
      <c r="M801" s="5"/>
    </row>
    <row r="802" spans="1:13" x14ac:dyDescent="0.25">
      <c r="A802" s="4"/>
      <c r="B802" s="1"/>
      <c r="C802" s="7"/>
      <c r="D802" s="8"/>
      <c r="E802" s="6"/>
      <c r="F802" s="6"/>
      <c r="G802" s="5"/>
      <c r="H802" s="6"/>
      <c r="I802" s="14"/>
      <c r="J802" s="14"/>
      <c r="K802" s="5"/>
      <c r="L802" s="5"/>
      <c r="M802" s="5"/>
    </row>
    <row r="803" spans="1:13" x14ac:dyDescent="0.25">
      <c r="A803" s="4"/>
      <c r="B803" s="1"/>
      <c r="C803" s="7"/>
      <c r="D803" s="8"/>
      <c r="E803" s="6"/>
      <c r="F803" s="6"/>
      <c r="G803" s="5"/>
      <c r="H803" s="6"/>
      <c r="I803" s="14"/>
      <c r="J803" s="14"/>
      <c r="K803" s="5"/>
      <c r="L803" s="5"/>
      <c r="M803" s="5"/>
    </row>
    <row r="804" spans="1:13" x14ac:dyDescent="0.25">
      <c r="A804" s="4"/>
      <c r="B804" s="1"/>
      <c r="C804" s="7"/>
      <c r="D804" s="8"/>
      <c r="E804" s="6"/>
      <c r="F804" s="6"/>
      <c r="G804" s="5"/>
      <c r="H804" s="6"/>
      <c r="I804" s="14"/>
      <c r="J804" s="14"/>
      <c r="K804" s="5"/>
      <c r="L804" s="5"/>
      <c r="M804" s="5"/>
    </row>
    <row r="805" spans="1:13" x14ac:dyDescent="0.25">
      <c r="A805" s="4"/>
      <c r="B805" s="1"/>
      <c r="C805" s="7"/>
      <c r="D805" s="8"/>
      <c r="E805" s="6"/>
      <c r="F805" s="6"/>
      <c r="G805" s="5"/>
      <c r="H805" s="6"/>
      <c r="I805" s="14"/>
      <c r="J805" s="14"/>
      <c r="K805" s="5"/>
      <c r="L805" s="5"/>
      <c r="M805" s="5"/>
    </row>
    <row r="806" spans="1:13" x14ac:dyDescent="0.25">
      <c r="A806" s="4"/>
      <c r="B806" s="1"/>
      <c r="C806" s="7"/>
      <c r="D806" s="8"/>
      <c r="E806" s="6"/>
      <c r="F806" s="6"/>
      <c r="G806" s="5"/>
      <c r="H806" s="6"/>
      <c r="I806" s="14"/>
      <c r="J806" s="14"/>
      <c r="K806" s="5"/>
      <c r="L806" s="5"/>
      <c r="M806" s="5"/>
    </row>
    <row r="807" spans="1:13" x14ac:dyDescent="0.25">
      <c r="A807" s="4"/>
      <c r="B807" s="1"/>
      <c r="C807" s="7"/>
      <c r="D807" s="8"/>
      <c r="E807" s="6"/>
      <c r="F807" s="6"/>
      <c r="G807" s="5"/>
      <c r="H807" s="6"/>
      <c r="I807" s="14"/>
      <c r="J807" s="14"/>
      <c r="K807" s="5"/>
      <c r="L807" s="5"/>
      <c r="M807" s="5"/>
    </row>
    <row r="808" spans="1:13" x14ac:dyDescent="0.25">
      <c r="A808" s="4"/>
      <c r="B808" s="1"/>
      <c r="C808" s="7"/>
      <c r="D808" s="8"/>
      <c r="E808" s="6"/>
      <c r="F808" s="6"/>
      <c r="G808" s="5"/>
      <c r="H808" s="6"/>
      <c r="I808" s="14"/>
      <c r="J808" s="14"/>
      <c r="K808" s="5"/>
      <c r="L808" s="5"/>
      <c r="M808" s="5"/>
    </row>
    <row r="809" spans="1:13" x14ac:dyDescent="0.25">
      <c r="A809" s="4"/>
      <c r="B809" s="1"/>
      <c r="C809" s="7"/>
      <c r="D809" s="8"/>
      <c r="E809" s="6"/>
      <c r="F809" s="6"/>
      <c r="G809" s="5"/>
      <c r="H809" s="6"/>
      <c r="I809" s="14"/>
      <c r="J809" s="14"/>
      <c r="K809" s="5"/>
      <c r="L809" s="5"/>
      <c r="M809" s="5"/>
    </row>
    <row r="810" spans="1:13" x14ac:dyDescent="0.25">
      <c r="A810" s="4"/>
      <c r="B810" s="1"/>
      <c r="C810" s="7"/>
      <c r="D810" s="8"/>
      <c r="E810" s="6"/>
      <c r="F810" s="6"/>
      <c r="G810" s="5"/>
      <c r="H810" s="6"/>
      <c r="I810" s="14"/>
      <c r="J810" s="14"/>
      <c r="K810" s="5"/>
      <c r="L810" s="5"/>
      <c r="M810" s="5"/>
    </row>
    <row r="811" spans="1:13" x14ac:dyDescent="0.25">
      <c r="A811" s="4"/>
      <c r="B811" s="1"/>
      <c r="C811" s="7"/>
      <c r="D811" s="8"/>
      <c r="E811" s="6"/>
      <c r="F811" s="6"/>
      <c r="G811" s="5"/>
      <c r="H811" s="6"/>
      <c r="I811" s="14"/>
      <c r="J811" s="14"/>
      <c r="K811" s="5"/>
      <c r="L811" s="5"/>
      <c r="M811" s="5"/>
    </row>
    <row r="812" spans="1:13" x14ac:dyDescent="0.25">
      <c r="A812" s="4"/>
      <c r="B812" s="1"/>
      <c r="C812" s="7"/>
      <c r="D812" s="8"/>
      <c r="E812" s="6"/>
      <c r="F812" s="6"/>
      <c r="G812" s="5"/>
      <c r="H812" s="6"/>
      <c r="I812" s="14"/>
      <c r="J812" s="14"/>
      <c r="K812" s="5"/>
      <c r="L812" s="5"/>
      <c r="M812" s="5"/>
    </row>
    <row r="813" spans="1:13" x14ac:dyDescent="0.25">
      <c r="A813" s="4"/>
      <c r="B813" s="1"/>
      <c r="C813" s="7"/>
      <c r="D813" s="8"/>
      <c r="E813" s="6"/>
      <c r="F813" s="6"/>
      <c r="G813" s="5"/>
      <c r="H813" s="6"/>
      <c r="I813" s="14"/>
      <c r="J813" s="14"/>
      <c r="K813" s="5"/>
      <c r="L813" s="5"/>
      <c r="M813" s="5"/>
    </row>
    <row r="814" spans="1:13" x14ac:dyDescent="0.25">
      <c r="A814" s="4"/>
      <c r="B814" s="1"/>
      <c r="C814" s="7"/>
      <c r="D814" s="8"/>
      <c r="E814" s="6"/>
      <c r="F814" s="6"/>
      <c r="G814" s="5"/>
      <c r="H814" s="6"/>
      <c r="I814" s="14"/>
      <c r="J814" s="14"/>
      <c r="K814" s="5"/>
      <c r="L814" s="5"/>
      <c r="M814" s="5"/>
    </row>
    <row r="815" spans="1:13" x14ac:dyDescent="0.25">
      <c r="A815" s="4"/>
      <c r="B815" s="1"/>
      <c r="C815" s="7"/>
      <c r="D815" s="8"/>
      <c r="E815" s="6"/>
      <c r="F815" s="6"/>
      <c r="G815" s="5"/>
      <c r="H815" s="6"/>
      <c r="I815" s="14"/>
      <c r="J815" s="14"/>
      <c r="K815" s="5"/>
      <c r="L815" s="5"/>
      <c r="M815" s="5"/>
    </row>
  </sheetData>
  <sheetProtection sheet="1"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L184"/>
  <sheetViews>
    <sheetView showGridLines="0" workbookViewId="0">
      <selection activeCell="B2" sqref="B2"/>
    </sheetView>
  </sheetViews>
  <sheetFormatPr defaultColWidth="8.875" defaultRowHeight="11.65" x14ac:dyDescent="0.25"/>
  <cols>
    <col min="1" max="1" width="15.0625" customWidth="1"/>
  </cols>
  <sheetData>
    <row r="1" spans="1:12" x14ac:dyDescent="0.25">
      <c r="A1" s="10" t="s">
        <v>119</v>
      </c>
      <c r="B1" s="4">
        <f>A!C2</f>
        <v>6</v>
      </c>
      <c r="C1" s="4"/>
      <c r="D1" s="6"/>
      <c r="E1" s="6"/>
      <c r="F1" s="10" t="s">
        <v>50</v>
      </c>
      <c r="G1" s="6"/>
      <c r="H1" s="10" t="s">
        <v>51</v>
      </c>
      <c r="I1" s="4"/>
      <c r="J1" s="4"/>
      <c r="K1" s="4"/>
      <c r="L1" s="4"/>
    </row>
    <row r="2" spans="1:12" x14ac:dyDescent="0.25">
      <c r="A2" s="4"/>
      <c r="B2" s="11" t="s">
        <v>52</v>
      </c>
      <c r="C2" s="4"/>
      <c r="D2" s="11" t="s">
        <v>53</v>
      </c>
      <c r="E2" s="4" t="s">
        <v>54</v>
      </c>
      <c r="F2" s="4"/>
      <c r="G2" s="11" t="s">
        <v>53</v>
      </c>
      <c r="H2" s="4" t="s">
        <v>55</v>
      </c>
      <c r="I2" s="4"/>
      <c r="J2" s="4"/>
      <c r="K2" s="4"/>
      <c r="L2" s="4"/>
    </row>
    <row r="3" spans="1:12" x14ac:dyDescent="0.25">
      <c r="A3" s="4"/>
      <c r="B3" s="4"/>
      <c r="C3" s="4"/>
      <c r="D3" s="10" t="s">
        <v>56</v>
      </c>
      <c r="E3" s="10" t="s">
        <v>57</v>
      </c>
      <c r="F3" s="4"/>
      <c r="G3" s="10" t="s">
        <v>56</v>
      </c>
      <c r="H3" s="10" t="s">
        <v>57</v>
      </c>
      <c r="I3" s="4"/>
      <c r="J3" s="4"/>
      <c r="K3" s="4"/>
      <c r="L3" s="4"/>
    </row>
    <row r="4" spans="1:12" x14ac:dyDescent="0.25">
      <c r="A4" s="4"/>
      <c r="B4" s="4"/>
      <c r="C4" s="4"/>
      <c r="D4" s="6"/>
      <c r="E4" s="6"/>
      <c r="F4" s="4"/>
      <c r="G4" s="6"/>
      <c r="H4" s="6"/>
      <c r="I4" s="4"/>
      <c r="J4" s="4"/>
      <c r="K4" s="4"/>
      <c r="L4" s="4"/>
    </row>
    <row r="5" spans="1:12" x14ac:dyDescent="0.25">
      <c r="A5" s="10" t="s">
        <v>58</v>
      </c>
      <c r="B5" s="4"/>
      <c r="C5" s="10" t="s">
        <v>59</v>
      </c>
      <c r="D5" s="6">
        <v>0</v>
      </c>
      <c r="E5" s="6">
        <v>0</v>
      </c>
      <c r="F5" s="4"/>
      <c r="G5" s="6">
        <v>0</v>
      </c>
      <c r="H5" s="6">
        <v>0</v>
      </c>
      <c r="I5" s="4"/>
      <c r="J5" s="4"/>
      <c r="K5" s="4"/>
      <c r="L5" s="4"/>
    </row>
    <row r="6" spans="1:12" x14ac:dyDescent="0.25">
      <c r="A6" s="10" t="s">
        <v>68</v>
      </c>
      <c r="B6" s="4"/>
      <c r="C6" s="10" t="s">
        <v>69</v>
      </c>
      <c r="D6" s="6">
        <v>-0.54</v>
      </c>
      <c r="E6" s="6">
        <v>-0.46</v>
      </c>
      <c r="F6" s="4"/>
      <c r="G6" s="6">
        <v>0.62</v>
      </c>
      <c r="H6" s="6">
        <v>0.55000000000000004</v>
      </c>
      <c r="I6" s="4"/>
      <c r="J6" s="4"/>
      <c r="K6" s="4"/>
      <c r="L6" s="4"/>
    </row>
    <row r="7" spans="1:12" x14ac:dyDescent="0.25">
      <c r="A7" s="10" t="s">
        <v>70</v>
      </c>
      <c r="B7" s="4"/>
      <c r="C7" s="10" t="s">
        <v>71</v>
      </c>
      <c r="D7" s="6">
        <v>-0.74</v>
      </c>
      <c r="E7" s="6">
        <v>-0.57999999999999996</v>
      </c>
      <c r="F7" s="4"/>
      <c r="G7" s="6">
        <v>0.55000000000000004</v>
      </c>
      <c r="H7" s="6">
        <v>0.46</v>
      </c>
      <c r="I7" s="4"/>
      <c r="J7" s="4"/>
      <c r="K7" s="4"/>
      <c r="L7" s="4"/>
    </row>
    <row r="8" spans="1:12" x14ac:dyDescent="0.25">
      <c r="A8" s="10" t="s">
        <v>120</v>
      </c>
      <c r="B8" s="4"/>
      <c r="C8" s="10" t="s">
        <v>121</v>
      </c>
      <c r="D8" s="6">
        <v>0.9</v>
      </c>
      <c r="E8" s="6">
        <v>0.57999999999999996</v>
      </c>
      <c r="F8" s="6"/>
      <c r="G8" s="6">
        <v>0.1</v>
      </c>
      <c r="H8" s="6">
        <v>-0.18</v>
      </c>
      <c r="I8" s="4" t="s">
        <v>122</v>
      </c>
      <c r="J8" s="4"/>
      <c r="K8" s="4"/>
      <c r="L8" s="4"/>
    </row>
    <row r="9" spans="1:12" x14ac:dyDescent="0.25">
      <c r="A9" s="10" t="s">
        <v>62</v>
      </c>
      <c r="B9" s="4"/>
      <c r="C9" s="10" t="s">
        <v>63</v>
      </c>
      <c r="D9" s="6">
        <f>LOG(10^(D10-$B$1)/(10^(-A!$F$3)+10^(-$B$1))+10^(D8-A!$F$3)/(10^(-A!$F3)+10^(-$B$1)))</f>
        <v>0.89677018267787234</v>
      </c>
      <c r="E9" s="6">
        <f>LOG(10^(E10-$B$1)/(10^(-A!$F$3)+10^(-$B$1))+10^(E8-A!$F$3)/(10^(-A!$F$3)+10^(-$B$1)))</f>
        <v>0.57737480647939132</v>
      </c>
      <c r="F9" s="4"/>
      <c r="G9" s="6">
        <f>LOG(10^(G10-$B$1)/(10^(-A!$F$3)+10^(-$B$1))+10^(G8-A!$F$3)/(10^(-A!$F$3)+10^(-$B$1)))</f>
        <v>0.10934942418106953</v>
      </c>
      <c r="H9" s="6">
        <f>LOG(10^(H10-$B$1)/(10^(-A!$F$3)+10^(-$B$1))+10^(H8-A!$F$3)/(10^(-A!$F$3)+10^(-$B$1)))</f>
        <v>-0.16387125721767984</v>
      </c>
      <c r="I9" s="4" t="s">
        <v>123</v>
      </c>
      <c r="J9" s="4"/>
      <c r="K9" s="4"/>
      <c r="L9" s="4"/>
    </row>
    <row r="10" spans="1:12" x14ac:dyDescent="0.25">
      <c r="A10" s="10" t="s">
        <v>64</v>
      </c>
      <c r="B10" s="4"/>
      <c r="C10" s="10" t="s">
        <v>65</v>
      </c>
      <c r="D10" s="6">
        <v>-0.9</v>
      </c>
      <c r="E10" s="6">
        <v>-0.12</v>
      </c>
      <c r="F10" s="4"/>
      <c r="G10" s="6">
        <v>0.69</v>
      </c>
      <c r="H10" s="6">
        <v>0.6</v>
      </c>
      <c r="I10" s="4" t="s">
        <v>124</v>
      </c>
      <c r="J10" s="4"/>
      <c r="K10" s="4"/>
      <c r="L10" s="4"/>
    </row>
    <row r="11" spans="1:12" x14ac:dyDescent="0.25">
      <c r="A11" s="10" t="s">
        <v>125</v>
      </c>
      <c r="B11" s="4"/>
      <c r="C11" s="10" t="s">
        <v>126</v>
      </c>
      <c r="D11" s="6">
        <v>-0.9</v>
      </c>
      <c r="E11" s="6">
        <v>0.31</v>
      </c>
      <c r="F11" s="6"/>
      <c r="G11" s="6">
        <v>-0.11</v>
      </c>
      <c r="H11" s="6">
        <v>-0.15</v>
      </c>
      <c r="I11" s="4" t="s">
        <v>122</v>
      </c>
      <c r="J11" s="4"/>
      <c r="K11" s="4"/>
      <c r="L11" s="4"/>
    </row>
    <row r="12" spans="1:12" x14ac:dyDescent="0.25">
      <c r="A12" s="10" t="s">
        <v>74</v>
      </c>
      <c r="B12" s="4"/>
      <c r="C12" s="10" t="s">
        <v>75</v>
      </c>
      <c r="D12" s="6">
        <f>LOG(10^(D13-$B$1)/(10^(-A!$F$4)+10^(-$B$1))+10^(D11-A!$F$4)/(10^(-A!$F$4)+10^(-$B$1)))</f>
        <v>-0.89063696739240761</v>
      </c>
      <c r="E12" s="6">
        <f>LOG(10^(E13-$B$1)/(10^(-A!$F$4)+10^(-$B$1))+10^(E11-A!$F$4)/(10^(-A!$F$4)+10^(-$B$1)))</f>
        <v>0.30293440719432546</v>
      </c>
      <c r="F12" s="4"/>
      <c r="G12" s="6">
        <f>LOG(10^(G13-$B$1)/(10^(-A!$F$4)+10^(-$B$1))+10^(G11-A!$F$4)/(10^(-A!$F$4)+10^(-$B$1)))</f>
        <v>-9.8377006525886546E-2</v>
      </c>
      <c r="H12" s="6">
        <f>LOG(10^(H13-$B$1)/(10^(-A!$F$4)+10^(-$B$1))+10^(H11-A!$F$4)/(10^(-A!$F$4)+10^(-$B$1)))</f>
        <v>-0.12714786654205679</v>
      </c>
      <c r="I12" s="4" t="s">
        <v>123</v>
      </c>
      <c r="J12" s="4"/>
      <c r="K12" s="4"/>
      <c r="L12" s="4"/>
    </row>
    <row r="13" spans="1:12" x14ac:dyDescent="0.25">
      <c r="A13" s="10" t="s">
        <v>76</v>
      </c>
      <c r="B13" s="4"/>
      <c r="C13" s="10" t="s">
        <v>77</v>
      </c>
      <c r="D13" s="6">
        <v>-0.6</v>
      </c>
      <c r="E13" s="6">
        <v>-0.27</v>
      </c>
      <c r="F13" s="4"/>
      <c r="G13" s="6">
        <v>0.24</v>
      </c>
      <c r="H13" s="6">
        <v>0.39</v>
      </c>
      <c r="I13" s="4" t="s">
        <v>124</v>
      </c>
      <c r="J13" s="4"/>
      <c r="K13" s="4"/>
      <c r="L13" s="4"/>
    </row>
    <row r="14" spans="1:12" x14ac:dyDescent="0.25">
      <c r="A14" s="10" t="s">
        <v>90</v>
      </c>
      <c r="B14" s="4"/>
      <c r="C14" s="10" t="s">
        <v>91</v>
      </c>
      <c r="D14" s="6">
        <v>-0.52</v>
      </c>
      <c r="E14" s="6">
        <v>-0.43</v>
      </c>
      <c r="F14" s="4"/>
      <c r="G14" s="6">
        <v>-0.23585946405917099</v>
      </c>
      <c r="H14" s="6">
        <v>6.3131586630097797E-2</v>
      </c>
      <c r="I14" s="4"/>
      <c r="J14" s="4"/>
      <c r="K14" s="4"/>
      <c r="L14" s="4"/>
    </row>
    <row r="15" spans="1:12" x14ac:dyDescent="0.25">
      <c r="A15" s="10" t="s">
        <v>72</v>
      </c>
      <c r="B15" s="4"/>
      <c r="C15" s="10" t="s">
        <v>73</v>
      </c>
      <c r="D15" s="6">
        <v>-0.22</v>
      </c>
      <c r="E15" s="6">
        <v>0.21817604712038599</v>
      </c>
      <c r="F15" s="4"/>
      <c r="G15" s="6">
        <v>-0.03</v>
      </c>
      <c r="H15" s="6">
        <v>0.17</v>
      </c>
      <c r="I15" s="4"/>
      <c r="J15" s="4"/>
      <c r="K15" s="4"/>
      <c r="L15" s="4"/>
    </row>
    <row r="16" spans="1:12" x14ac:dyDescent="0.25">
      <c r="A16" s="10" t="s">
        <v>127</v>
      </c>
      <c r="B16" s="4"/>
      <c r="C16" s="10" t="s">
        <v>128</v>
      </c>
      <c r="D16" s="6"/>
      <c r="E16" s="6"/>
      <c r="F16" s="6"/>
      <c r="G16" s="6">
        <v>-0.1</v>
      </c>
      <c r="H16" s="6">
        <v>0.14000000000000001</v>
      </c>
      <c r="I16" s="4" t="s">
        <v>122</v>
      </c>
      <c r="J16" s="4"/>
      <c r="K16" s="4"/>
      <c r="L16" s="4"/>
    </row>
    <row r="17" spans="1:12" x14ac:dyDescent="0.25">
      <c r="A17" s="10" t="s">
        <v>80</v>
      </c>
      <c r="B17" s="4"/>
      <c r="C17" s="10" t="s">
        <v>81</v>
      </c>
      <c r="D17" s="6">
        <f>LOG(10^(D18-$B$1)/(10^(-A!$F$5)+10^(-$B$1))+10^(D16-A!$F$5)/(10^(-A!$F$5)+10^(-$B$1)))</f>
        <v>-0.65934574641067467</v>
      </c>
      <c r="E17" s="6">
        <f>LOG(10^(E18-$B$1)/(10^(-A!$F$5)+10^(-$B$1))+10^(E16-A!$F$5)/(10^(-A!$F$5)+10^(-$B$1)))</f>
        <v>-0.44514474818939082</v>
      </c>
      <c r="F17" s="6"/>
      <c r="G17" s="6">
        <f>LOG(10^(G18-$B$1)/(10^(-A!$F$5)+10^(-$B$1))+10^(G16-A!$F$5)/(10^(-A!$F$5)+10^(-$B$1)))</f>
        <v>0.77175594214698451</v>
      </c>
      <c r="H17" s="6">
        <f>LOG(10^(H18-$B$1)/(10^(-A!$F$5)+10^(-$B$1))+10^(H16-A!$F$5)/(10^(-A!$F$5)+10^(-$B$1)))</f>
        <v>0.80436158641436739</v>
      </c>
      <c r="I17" s="4" t="s">
        <v>123</v>
      </c>
      <c r="J17" s="4"/>
      <c r="K17" s="4"/>
      <c r="L17" s="4"/>
    </row>
    <row r="18" spans="1:12" x14ac:dyDescent="0.25">
      <c r="A18" s="10" t="s">
        <v>129</v>
      </c>
      <c r="B18" s="4"/>
      <c r="C18" s="10" t="s">
        <v>130</v>
      </c>
      <c r="D18" s="6">
        <v>-0.8</v>
      </c>
      <c r="E18" s="6">
        <v>-0.51</v>
      </c>
      <c r="F18" s="6"/>
      <c r="G18" s="6">
        <v>0.8</v>
      </c>
      <c r="H18" s="6">
        <v>0.83</v>
      </c>
      <c r="I18" s="4" t="s">
        <v>124</v>
      </c>
      <c r="J18" s="4"/>
      <c r="K18" s="4"/>
      <c r="L18" s="4"/>
    </row>
    <row r="19" spans="1:12" x14ac:dyDescent="0.25">
      <c r="A19" s="10" t="s">
        <v>82</v>
      </c>
      <c r="B19" s="4"/>
      <c r="C19" s="10" t="s">
        <v>83</v>
      </c>
      <c r="D19" s="6">
        <v>-0.91</v>
      </c>
      <c r="E19" s="6">
        <v>-0.59</v>
      </c>
      <c r="F19" s="4"/>
      <c r="G19" s="6">
        <v>-0.73</v>
      </c>
      <c r="H19" s="6">
        <v>-0.23</v>
      </c>
      <c r="I19" s="4"/>
      <c r="J19" s="4"/>
      <c r="K19" s="4"/>
      <c r="L19" s="4"/>
    </row>
    <row r="20" spans="1:12" x14ac:dyDescent="0.25">
      <c r="A20" s="10" t="s">
        <v>86</v>
      </c>
      <c r="B20" s="4"/>
      <c r="C20" s="10" t="s">
        <v>87</v>
      </c>
      <c r="D20" s="6">
        <v>-0.56000000000000005</v>
      </c>
      <c r="E20" s="6">
        <v>-0.28999999999999998</v>
      </c>
      <c r="F20" s="4"/>
      <c r="G20" s="6">
        <v>-0.04</v>
      </c>
      <c r="H20" s="6">
        <v>0.12</v>
      </c>
      <c r="I20" s="6"/>
      <c r="J20" s="4"/>
      <c r="K20" s="6"/>
      <c r="L20" s="6"/>
    </row>
    <row r="21" spans="1:12" x14ac:dyDescent="0.25">
      <c r="A21" s="10" t="s">
        <v>84</v>
      </c>
      <c r="B21" s="4"/>
      <c r="C21" s="10" t="s">
        <v>85</v>
      </c>
      <c r="D21" s="6">
        <v>-0.56999999999999995</v>
      </c>
      <c r="E21" s="6">
        <v>-0.13</v>
      </c>
      <c r="F21" s="4"/>
      <c r="G21" s="6">
        <v>-0.57625272772167702</v>
      </c>
      <c r="H21" s="6">
        <v>-0.21</v>
      </c>
      <c r="I21" s="4"/>
      <c r="J21" s="4"/>
      <c r="K21" s="4"/>
      <c r="L21" s="4"/>
    </row>
    <row r="22" spans="1:12" x14ac:dyDescent="0.25">
      <c r="A22" s="10" t="s">
        <v>88</v>
      </c>
      <c r="B22" s="4"/>
      <c r="C22" s="10" t="s">
        <v>89</v>
      </c>
      <c r="D22" s="6">
        <v>-0.64</v>
      </c>
      <c r="E22" s="6">
        <v>-0.28000000000000003</v>
      </c>
      <c r="F22" s="4"/>
      <c r="G22" s="6">
        <v>-8.9548426529264397E-3</v>
      </c>
      <c r="H22" s="6">
        <v>0.11</v>
      </c>
      <c r="I22" s="4"/>
      <c r="J22" s="4"/>
      <c r="K22" s="4"/>
      <c r="L22" s="4"/>
    </row>
    <row r="23" spans="1:12" x14ac:dyDescent="0.25">
      <c r="A23" s="10" t="s">
        <v>66</v>
      </c>
      <c r="B23" s="4"/>
      <c r="C23" s="10" t="s">
        <v>67</v>
      </c>
      <c r="D23" s="6">
        <v>-0.57999999999999996</v>
      </c>
      <c r="E23" s="6">
        <v>-0.13</v>
      </c>
      <c r="F23" s="4"/>
      <c r="G23" s="6">
        <v>0.49</v>
      </c>
      <c r="H23" s="6">
        <v>0.32</v>
      </c>
      <c r="I23" s="4"/>
      <c r="J23" s="4"/>
      <c r="K23" s="4"/>
      <c r="L23" s="4"/>
    </row>
    <row r="24" spans="1:12" x14ac:dyDescent="0.25">
      <c r="A24" s="10" t="s">
        <v>92</v>
      </c>
      <c r="B24" s="4"/>
      <c r="C24" s="10" t="s">
        <v>93</v>
      </c>
      <c r="D24" s="6"/>
      <c r="E24" s="6">
        <v>-0.19477347202343501</v>
      </c>
      <c r="F24" s="4"/>
      <c r="G24" s="6"/>
      <c r="H24" s="6">
        <v>-0.24</v>
      </c>
      <c r="I24" s="4"/>
      <c r="J24" s="4"/>
      <c r="K24" s="4"/>
      <c r="L24" s="4"/>
    </row>
    <row r="25" spans="1:12" x14ac:dyDescent="0.25">
      <c r="A25" s="10" t="s">
        <v>94</v>
      </c>
      <c r="B25" s="4"/>
      <c r="C25" s="10" t="s">
        <v>95</v>
      </c>
      <c r="D25" s="6"/>
      <c r="E25" s="6">
        <v>-0.85441653427637898</v>
      </c>
      <c r="F25" s="4"/>
      <c r="G25" s="6"/>
      <c r="H25" s="6">
        <v>0.6</v>
      </c>
      <c r="I25" s="4"/>
      <c r="J25" s="4"/>
      <c r="K25" s="4"/>
      <c r="L25" s="4"/>
    </row>
    <row r="26" spans="1:12" x14ac:dyDescent="0.25">
      <c r="A26" s="10" t="s">
        <v>78</v>
      </c>
      <c r="B26" s="4"/>
      <c r="C26" s="10" t="s">
        <v>79</v>
      </c>
      <c r="D26" s="6">
        <v>-0.47</v>
      </c>
      <c r="E26" s="6">
        <v>-0.27</v>
      </c>
      <c r="F26" s="4"/>
      <c r="G26" s="6">
        <v>0.06</v>
      </c>
      <c r="H26" s="6">
        <v>0.2</v>
      </c>
      <c r="I26" s="4"/>
      <c r="J26" s="4"/>
      <c r="K26" s="4"/>
      <c r="L26" s="4"/>
    </row>
    <row r="27" spans="1:12" x14ac:dyDescent="0.25">
      <c r="A27" s="10" t="s">
        <v>60</v>
      </c>
      <c r="B27" s="4"/>
      <c r="C27" s="10" t="s">
        <v>61</v>
      </c>
      <c r="D27" s="6">
        <v>-0.59</v>
      </c>
      <c r="E27" s="6">
        <v>-0.32</v>
      </c>
      <c r="F27" s="4"/>
      <c r="G27" s="6">
        <v>7.6712254281845596E-2</v>
      </c>
      <c r="H27" s="6">
        <v>0.22</v>
      </c>
      <c r="I27" s="4"/>
      <c r="J27" s="4"/>
      <c r="K27" s="4"/>
      <c r="L27" s="4"/>
    </row>
    <row r="28" spans="1:12" x14ac:dyDescent="0.25">
      <c r="A28" s="10" t="s">
        <v>96</v>
      </c>
      <c r="B28" s="4"/>
      <c r="C28" s="10" t="s">
        <v>97</v>
      </c>
      <c r="D28" s="6">
        <v>-0.437992277698594</v>
      </c>
      <c r="E28" s="6">
        <v>-0.38851893464647203</v>
      </c>
      <c r="F28" s="4"/>
      <c r="G28" s="6">
        <v>0.37</v>
      </c>
      <c r="H28" s="6">
        <v>0.299550285605933</v>
      </c>
      <c r="I28" s="4"/>
      <c r="J28" s="4"/>
      <c r="K28" s="4"/>
      <c r="L28" s="4"/>
    </row>
    <row r="29" spans="1:12" x14ac:dyDescent="0.25">
      <c r="A29" s="10" t="s">
        <v>98</v>
      </c>
      <c r="B29" s="4"/>
      <c r="C29" s="10" t="s">
        <v>99</v>
      </c>
      <c r="D29" s="6">
        <v>-0.79</v>
      </c>
      <c r="E29" s="6">
        <v>-0.46807312574226501</v>
      </c>
      <c r="F29" s="4"/>
      <c r="G29" s="6">
        <v>-6.6257979840060599E-2</v>
      </c>
      <c r="H29" s="6">
        <v>0.2</v>
      </c>
      <c r="I29" s="4"/>
      <c r="J29" s="4"/>
      <c r="K29" s="4"/>
      <c r="L29" s="4"/>
    </row>
    <row r="30" spans="1:12" x14ac:dyDescent="0.25">
      <c r="A30" s="10" t="s">
        <v>104</v>
      </c>
      <c r="B30" s="4"/>
      <c r="C30" s="10" t="s">
        <v>105</v>
      </c>
      <c r="D30" s="6">
        <v>-0.73902227336257498</v>
      </c>
      <c r="E30" s="6">
        <v>-0.3</v>
      </c>
      <c r="F30" s="4"/>
      <c r="G30" s="6">
        <v>-0.70193448329975805</v>
      </c>
      <c r="H30" s="6">
        <v>-0.14000000000000001</v>
      </c>
      <c r="I30" s="4"/>
      <c r="J30" s="4"/>
      <c r="K30" s="4"/>
      <c r="L30" s="4"/>
    </row>
    <row r="31" spans="1:12" x14ac:dyDescent="0.25">
      <c r="A31" s="10" t="s">
        <v>100</v>
      </c>
      <c r="B31" s="4"/>
      <c r="C31" s="10" t="s">
        <v>101</v>
      </c>
      <c r="D31" s="6">
        <v>-0.4</v>
      </c>
      <c r="E31" s="6">
        <v>-0.44</v>
      </c>
      <c r="F31" s="4"/>
      <c r="G31" s="6">
        <v>-0.41</v>
      </c>
      <c r="H31" s="6">
        <v>-0.11</v>
      </c>
      <c r="I31" s="4"/>
      <c r="J31" s="4"/>
      <c r="K31" s="4"/>
      <c r="L31" s="4"/>
    </row>
    <row r="32" spans="1:12" x14ac:dyDescent="0.25">
      <c r="A32" s="10" t="s">
        <v>102</v>
      </c>
      <c r="B32" s="4"/>
      <c r="C32" s="10" t="s">
        <v>103</v>
      </c>
      <c r="D32" s="6">
        <v>-0.41</v>
      </c>
      <c r="E32" s="6">
        <v>-0.37</v>
      </c>
      <c r="F32" s="4"/>
      <c r="G32" s="6">
        <v>-0.27</v>
      </c>
      <c r="H32" s="6">
        <v>0.05</v>
      </c>
      <c r="I32" s="4"/>
      <c r="J32" s="4"/>
      <c r="K32" s="4"/>
      <c r="L32" s="4"/>
    </row>
    <row r="33" spans="1:12" x14ac:dyDescent="0.25">
      <c r="A33" s="4" t="s">
        <v>106</v>
      </c>
      <c r="B33" s="4"/>
      <c r="C33" s="10" t="s">
        <v>107</v>
      </c>
      <c r="D33" s="4"/>
      <c r="E33" s="6">
        <v>-1.32</v>
      </c>
      <c r="F33" s="4"/>
      <c r="G33" s="4"/>
      <c r="H33" s="6">
        <v>1.62</v>
      </c>
      <c r="I33" s="4"/>
      <c r="J33" s="4"/>
      <c r="K33" s="4"/>
      <c r="L33" s="4"/>
    </row>
    <row r="34" spans="1:12" x14ac:dyDescent="0.25">
      <c r="A34" s="4" t="s">
        <v>108</v>
      </c>
      <c r="B34" s="4"/>
      <c r="C34" s="10" t="s">
        <v>109</v>
      </c>
      <c r="D34" s="6">
        <f>LOG(10^(0.05-$B$1)/(10^(-A!$F$4)+10^(-$B$1))+10^(0.96-A!$F$4)/(10^(-A!$F$4)+10^(-$B$1)))</f>
        <v>0.95157909367567506</v>
      </c>
      <c r="E34" s="4"/>
      <c r="F34" s="4"/>
      <c r="G34" s="6">
        <v>-1.8</v>
      </c>
      <c r="H34" s="4"/>
      <c r="I34" s="4"/>
      <c r="J34" s="4"/>
      <c r="K34" s="4"/>
      <c r="L34" s="4"/>
    </row>
    <row r="35" spans="1:12" x14ac:dyDescent="0.25">
      <c r="A35" s="4" t="s">
        <v>110</v>
      </c>
      <c r="B35" s="4"/>
      <c r="C35" s="10" t="s">
        <v>111</v>
      </c>
      <c r="D35" s="6">
        <f>LOG(135.5/(A!$H$2*60))</f>
        <v>0.74193929521042445</v>
      </c>
      <c r="E35" s="12" t="s">
        <v>52</v>
      </c>
      <c r="F35" s="4"/>
      <c r="G35" s="6">
        <f>LOG(2970000000/(A!$H$3*60))</f>
        <v>-0.60724355068278901</v>
      </c>
      <c r="H35" s="12" t="s">
        <v>52</v>
      </c>
      <c r="I35" s="4"/>
      <c r="J35" s="4"/>
      <c r="K35" s="4"/>
      <c r="L35" s="4"/>
    </row>
    <row r="36" spans="1:12" x14ac:dyDescent="0.25">
      <c r="A36" s="4" t="s">
        <v>112</v>
      </c>
      <c r="B36" s="4"/>
      <c r="C36" s="10" t="s">
        <v>113</v>
      </c>
      <c r="D36" s="4"/>
      <c r="E36" s="6">
        <v>0.29299999999999998</v>
      </c>
      <c r="F36" s="4"/>
      <c r="G36" s="4"/>
      <c r="H36" s="6">
        <v>-0.19700000000000001</v>
      </c>
      <c r="I36" s="4"/>
      <c r="J36" s="4"/>
      <c r="K36" s="4"/>
      <c r="L36" s="4"/>
    </row>
    <row r="37" spans="1:12" x14ac:dyDescent="0.25">
      <c r="C37" s="4"/>
      <c r="D37" s="4"/>
      <c r="E37" s="4"/>
      <c r="F37" s="4"/>
      <c r="G37" s="4"/>
      <c r="H37" s="4"/>
    </row>
    <row r="38" spans="1:12" x14ac:dyDescent="0.25">
      <c r="C38" s="4"/>
      <c r="D38" s="4"/>
      <c r="E38" s="11" t="s">
        <v>52</v>
      </c>
      <c r="F38" s="4"/>
      <c r="G38" s="4"/>
      <c r="H38" s="4"/>
    </row>
    <row r="39" spans="1:12" x14ac:dyDescent="0.25">
      <c r="C39" s="4"/>
      <c r="D39" s="4"/>
      <c r="E39" s="4"/>
      <c r="F39" s="4"/>
      <c r="G39" s="4"/>
      <c r="H39" s="4"/>
    </row>
    <row r="40" spans="1:12" x14ac:dyDescent="0.25">
      <c r="C40" s="4"/>
      <c r="D40" s="4"/>
      <c r="E40" s="4"/>
      <c r="F40" s="4"/>
      <c r="G40" s="11" t="s">
        <v>52</v>
      </c>
      <c r="H40" s="4"/>
    </row>
    <row r="41" spans="1:12" x14ac:dyDescent="0.25">
      <c r="A41" t="s">
        <v>116</v>
      </c>
      <c r="C41" s="4"/>
      <c r="D41" s="4"/>
      <c r="E41" s="4"/>
      <c r="F41" s="4"/>
      <c r="G41" s="4"/>
      <c r="H41" s="4"/>
    </row>
    <row r="42" spans="1:12" x14ac:dyDescent="0.25">
      <c r="A42" t="s">
        <v>117</v>
      </c>
      <c r="C42" s="4"/>
      <c r="D42" s="4"/>
      <c r="E42" s="4"/>
      <c r="F42" s="4"/>
      <c r="G42" s="4"/>
      <c r="H42" s="4"/>
    </row>
    <row r="43" spans="1:12" x14ac:dyDescent="0.25">
      <c r="A43" t="s">
        <v>118</v>
      </c>
      <c r="C43" s="4"/>
      <c r="D43" s="4"/>
      <c r="E43" s="4"/>
      <c r="F43" s="4"/>
      <c r="G43" s="4"/>
      <c r="H43" s="4"/>
    </row>
    <row r="44" spans="1:12" x14ac:dyDescent="0.25">
      <c r="C44" s="4"/>
      <c r="D44" s="4"/>
      <c r="E44" s="4"/>
      <c r="F44" s="4"/>
      <c r="G44" s="4"/>
      <c r="H44" s="4"/>
    </row>
    <row r="45" spans="1:12" x14ac:dyDescent="0.25">
      <c r="C45" s="4"/>
      <c r="D45" s="4"/>
      <c r="E45" s="4"/>
      <c r="F45" s="4"/>
      <c r="G45" s="4"/>
      <c r="H45" s="4"/>
    </row>
    <row r="46" spans="1:12" x14ac:dyDescent="0.25">
      <c r="C46" s="4"/>
      <c r="D46" s="4"/>
      <c r="E46" s="4"/>
      <c r="F46" s="4"/>
      <c r="G46" s="4"/>
      <c r="H46" s="4"/>
    </row>
    <row r="47" spans="1:12" x14ac:dyDescent="0.25">
      <c r="C47" s="4"/>
      <c r="D47" s="4"/>
      <c r="E47" s="4"/>
      <c r="F47" s="4"/>
      <c r="G47" s="4"/>
      <c r="H47" s="4"/>
    </row>
    <row r="48" spans="1:12" x14ac:dyDescent="0.25">
      <c r="C48" s="4"/>
      <c r="D48" s="4"/>
      <c r="E48" s="4"/>
      <c r="F48" s="4"/>
      <c r="G48" s="4"/>
      <c r="H48" s="4"/>
    </row>
    <row r="49" spans="3:8" x14ac:dyDescent="0.25">
      <c r="C49" s="4"/>
      <c r="D49" s="4"/>
      <c r="E49" s="4"/>
      <c r="F49" s="4"/>
      <c r="G49" s="4"/>
      <c r="H49" s="4"/>
    </row>
    <row r="50" spans="3:8" x14ac:dyDescent="0.25">
      <c r="C50" s="4"/>
      <c r="D50" s="4"/>
      <c r="E50" s="4"/>
      <c r="F50" s="4"/>
      <c r="G50" s="4"/>
      <c r="H50" s="4"/>
    </row>
    <row r="51" spans="3:8" x14ac:dyDescent="0.25">
      <c r="C51" s="4"/>
      <c r="D51" s="4"/>
      <c r="E51" s="4"/>
      <c r="F51" s="4"/>
      <c r="G51" s="4"/>
      <c r="H51" s="4"/>
    </row>
    <row r="52" spans="3:8" x14ac:dyDescent="0.25">
      <c r="C52" s="4"/>
      <c r="D52" s="4"/>
      <c r="E52" s="4"/>
      <c r="F52" s="4"/>
      <c r="G52" s="4"/>
      <c r="H52" s="4"/>
    </row>
    <row r="53" spans="3:8" x14ac:dyDescent="0.25">
      <c r="C53" s="4"/>
      <c r="D53" s="4"/>
      <c r="E53" s="4"/>
      <c r="F53" s="4"/>
      <c r="G53" s="4"/>
      <c r="H53" s="4"/>
    </row>
    <row r="54" spans="3:8" x14ac:dyDescent="0.25">
      <c r="C54" s="4"/>
      <c r="D54" s="4"/>
      <c r="E54" s="4"/>
      <c r="F54" s="4"/>
      <c r="G54" s="4"/>
      <c r="H54" s="4"/>
    </row>
    <row r="55" spans="3:8" x14ac:dyDescent="0.25">
      <c r="C55" s="4"/>
      <c r="D55" s="4"/>
      <c r="E55" s="4"/>
      <c r="F55" s="4"/>
      <c r="G55" s="4"/>
      <c r="H55" s="4"/>
    </row>
    <row r="56" spans="3:8" x14ac:dyDescent="0.25">
      <c r="C56" s="4"/>
      <c r="D56" s="4"/>
      <c r="E56" s="4"/>
      <c r="F56" s="4"/>
      <c r="G56" s="4"/>
      <c r="H56" s="4"/>
    </row>
    <row r="57" spans="3:8" x14ac:dyDescent="0.25">
      <c r="C57" s="4"/>
      <c r="D57" s="4"/>
      <c r="E57" s="4"/>
      <c r="F57" s="4"/>
      <c r="G57" s="4"/>
      <c r="H57" s="4"/>
    </row>
    <row r="58" spans="3:8" x14ac:dyDescent="0.25">
      <c r="C58" s="4"/>
      <c r="D58" s="4"/>
      <c r="E58" s="4"/>
      <c r="F58" s="4"/>
      <c r="G58" s="4"/>
      <c r="H58" s="4"/>
    </row>
    <row r="59" spans="3:8" x14ac:dyDescent="0.25">
      <c r="C59" s="4"/>
      <c r="D59" s="4"/>
      <c r="E59" s="4"/>
      <c r="F59" s="4"/>
      <c r="G59" s="4"/>
      <c r="H59" s="4"/>
    </row>
    <row r="60" spans="3:8" x14ac:dyDescent="0.25">
      <c r="C60" s="4"/>
      <c r="D60" s="4"/>
      <c r="E60" s="4"/>
      <c r="F60" s="4"/>
      <c r="G60" s="4"/>
      <c r="H60" s="4"/>
    </row>
    <row r="61" spans="3:8" x14ac:dyDescent="0.25">
      <c r="C61" s="4"/>
      <c r="D61" s="4"/>
      <c r="E61" s="4"/>
      <c r="F61" s="4"/>
      <c r="G61" s="4"/>
      <c r="H61" s="4"/>
    </row>
    <row r="62" spans="3:8" x14ac:dyDescent="0.25">
      <c r="C62" s="4"/>
      <c r="D62" s="4"/>
      <c r="E62" s="4"/>
      <c r="F62" s="4"/>
      <c r="G62" s="4"/>
      <c r="H62" s="4"/>
    </row>
    <row r="63" spans="3:8" x14ac:dyDescent="0.25">
      <c r="C63" s="4"/>
      <c r="D63" s="4"/>
      <c r="E63" s="4"/>
      <c r="F63" s="4"/>
      <c r="G63" s="4"/>
      <c r="H63" s="4"/>
    </row>
    <row r="64" spans="3:8" x14ac:dyDescent="0.25">
      <c r="C64" s="4"/>
      <c r="D64" s="4"/>
      <c r="E64" s="4"/>
      <c r="F64" s="4"/>
      <c r="G64" s="4"/>
      <c r="H64" s="4"/>
    </row>
    <row r="65" spans="3:8" x14ac:dyDescent="0.25">
      <c r="C65" s="4"/>
      <c r="D65" s="4"/>
      <c r="E65" s="4"/>
      <c r="F65" s="4"/>
      <c r="G65" s="4"/>
      <c r="H65" s="4"/>
    </row>
    <row r="66" spans="3:8" x14ac:dyDescent="0.25">
      <c r="C66" s="4"/>
      <c r="D66" s="4"/>
      <c r="E66" s="4"/>
      <c r="F66" s="4"/>
      <c r="G66" s="4"/>
      <c r="H66" s="4"/>
    </row>
    <row r="67" spans="3:8" x14ac:dyDescent="0.25">
      <c r="C67" s="4"/>
      <c r="D67" s="4"/>
      <c r="E67" s="4"/>
      <c r="F67" s="4"/>
      <c r="G67" s="4"/>
      <c r="H67" s="4"/>
    </row>
    <row r="68" spans="3:8" x14ac:dyDescent="0.25">
      <c r="C68" s="4"/>
      <c r="D68" s="4"/>
      <c r="E68" s="4"/>
      <c r="F68" s="4"/>
      <c r="G68" s="4"/>
      <c r="H68" s="4"/>
    </row>
    <row r="69" spans="3:8" x14ac:dyDescent="0.25">
      <c r="C69" s="4"/>
      <c r="D69" s="4"/>
      <c r="E69" s="4"/>
      <c r="F69" s="4"/>
      <c r="G69" s="4"/>
      <c r="H69" s="4"/>
    </row>
    <row r="70" spans="3:8" x14ac:dyDescent="0.25">
      <c r="C70" s="4"/>
      <c r="D70" s="4"/>
      <c r="E70" s="4"/>
      <c r="F70" s="4"/>
      <c r="G70" s="4"/>
      <c r="H70" s="4"/>
    </row>
    <row r="71" spans="3:8" x14ac:dyDescent="0.25">
      <c r="C71" s="4"/>
      <c r="D71" s="4"/>
      <c r="E71" s="4"/>
      <c r="F71" s="4"/>
      <c r="G71" s="4"/>
      <c r="H71" s="4"/>
    </row>
    <row r="72" spans="3:8" x14ac:dyDescent="0.25">
      <c r="C72" s="4"/>
      <c r="D72" s="4"/>
      <c r="E72" s="4"/>
      <c r="F72" s="4"/>
      <c r="G72" s="4"/>
      <c r="H72" s="4"/>
    </row>
    <row r="73" spans="3:8" x14ac:dyDescent="0.25">
      <c r="C73" s="4"/>
      <c r="D73" s="4"/>
      <c r="E73" s="4"/>
      <c r="F73" s="4"/>
      <c r="G73" s="4"/>
      <c r="H73" s="4"/>
    </row>
    <row r="74" spans="3:8" x14ac:dyDescent="0.25">
      <c r="C74" s="4"/>
      <c r="D74" s="4"/>
      <c r="E74" s="4"/>
      <c r="F74" s="4"/>
      <c r="G74" s="4"/>
      <c r="H74" s="4"/>
    </row>
    <row r="75" spans="3:8" x14ac:dyDescent="0.25">
      <c r="C75" s="4"/>
      <c r="D75" s="4"/>
      <c r="E75" s="4"/>
      <c r="F75" s="4"/>
      <c r="G75" s="4"/>
      <c r="H75" s="4"/>
    </row>
    <row r="76" spans="3:8" x14ac:dyDescent="0.25">
      <c r="C76" s="4"/>
      <c r="D76" s="4"/>
      <c r="E76" s="4"/>
      <c r="F76" s="4"/>
      <c r="G76" s="4"/>
      <c r="H76" s="4"/>
    </row>
    <row r="77" spans="3:8" x14ac:dyDescent="0.25">
      <c r="C77" s="4"/>
      <c r="D77" s="4"/>
      <c r="E77" s="4"/>
      <c r="F77" s="4"/>
      <c r="G77" s="4"/>
      <c r="H77" s="4"/>
    </row>
    <row r="78" spans="3:8" x14ac:dyDescent="0.25">
      <c r="C78" s="4"/>
      <c r="D78" s="4"/>
      <c r="E78" s="4"/>
      <c r="F78" s="4"/>
      <c r="G78" s="4"/>
      <c r="H78" s="4"/>
    </row>
    <row r="79" spans="3:8" x14ac:dyDescent="0.25">
      <c r="C79" s="4"/>
      <c r="D79" s="4"/>
      <c r="E79" s="4"/>
      <c r="F79" s="4"/>
      <c r="G79" s="4"/>
      <c r="H79" s="4"/>
    </row>
    <row r="80" spans="3:8" x14ac:dyDescent="0.25">
      <c r="C80" s="4"/>
      <c r="D80" s="4"/>
      <c r="E80" s="4"/>
      <c r="F80" s="4"/>
      <c r="G80" s="4"/>
      <c r="H80" s="4"/>
    </row>
    <row r="81" spans="3:8" x14ac:dyDescent="0.25">
      <c r="C81" s="4"/>
      <c r="D81" s="4"/>
      <c r="E81" s="4"/>
      <c r="F81" s="4"/>
      <c r="G81" s="4"/>
      <c r="H81" s="4"/>
    </row>
    <row r="82" spans="3:8" x14ac:dyDescent="0.25">
      <c r="C82" s="4"/>
      <c r="D82" s="4"/>
      <c r="E82" s="4"/>
      <c r="F82" s="4"/>
      <c r="G82" s="4"/>
      <c r="H82" s="4"/>
    </row>
    <row r="83" spans="3:8" x14ac:dyDescent="0.25">
      <c r="C83" s="4"/>
      <c r="D83" s="4"/>
      <c r="E83" s="4"/>
      <c r="F83" s="4"/>
      <c r="G83" s="4"/>
      <c r="H83" s="4"/>
    </row>
    <row r="84" spans="3:8" x14ac:dyDescent="0.25">
      <c r="C84" s="4"/>
      <c r="D84" s="4"/>
      <c r="E84" s="4"/>
      <c r="F84" s="4"/>
      <c r="G84" s="4"/>
      <c r="H84" s="4"/>
    </row>
    <row r="85" spans="3:8" x14ac:dyDescent="0.25">
      <c r="C85" s="4"/>
      <c r="D85" s="4"/>
      <c r="E85" s="4"/>
      <c r="F85" s="4"/>
      <c r="G85" s="4"/>
      <c r="H85" s="4"/>
    </row>
    <row r="86" spans="3:8" x14ac:dyDescent="0.25">
      <c r="C86" s="4"/>
      <c r="D86" s="4"/>
      <c r="E86" s="4"/>
      <c r="F86" s="4"/>
      <c r="G86" s="4"/>
      <c r="H86" s="4"/>
    </row>
    <row r="87" spans="3:8" x14ac:dyDescent="0.25">
      <c r="C87" s="4"/>
      <c r="D87" s="4"/>
      <c r="E87" s="4"/>
      <c r="F87" s="4"/>
      <c r="G87" s="4"/>
      <c r="H87" s="4"/>
    </row>
    <row r="88" spans="3:8" x14ac:dyDescent="0.25">
      <c r="C88" s="4"/>
      <c r="D88" s="4"/>
      <c r="E88" s="4"/>
      <c r="F88" s="4"/>
      <c r="G88" s="4"/>
      <c r="H88" s="4"/>
    </row>
    <row r="89" spans="3:8" x14ac:dyDescent="0.25">
      <c r="C89" s="4"/>
      <c r="D89" s="4"/>
      <c r="E89" s="4"/>
      <c r="F89" s="4"/>
      <c r="G89" s="4"/>
      <c r="H89" s="4"/>
    </row>
    <row r="90" spans="3:8" x14ac:dyDescent="0.25">
      <c r="C90" s="4"/>
      <c r="D90" s="4"/>
      <c r="E90" s="4"/>
      <c r="F90" s="4"/>
      <c r="G90" s="4"/>
      <c r="H90" s="4"/>
    </row>
    <row r="91" spans="3:8" x14ac:dyDescent="0.25">
      <c r="C91" s="4"/>
      <c r="D91" s="4"/>
      <c r="E91" s="4"/>
      <c r="F91" s="4"/>
      <c r="G91" s="4"/>
      <c r="H91" s="4"/>
    </row>
    <row r="92" spans="3:8" x14ac:dyDescent="0.25">
      <c r="C92" s="4"/>
      <c r="D92" s="4"/>
      <c r="E92" s="4"/>
      <c r="F92" s="4"/>
      <c r="G92" s="4"/>
      <c r="H92" s="4"/>
    </row>
    <row r="93" spans="3:8" x14ac:dyDescent="0.25">
      <c r="C93" s="4"/>
      <c r="D93" s="4"/>
      <c r="E93" s="4"/>
      <c r="F93" s="4"/>
      <c r="G93" s="4"/>
      <c r="H93" s="4"/>
    </row>
    <row r="94" spans="3:8" x14ac:dyDescent="0.25">
      <c r="C94" s="4"/>
      <c r="D94" s="4"/>
      <c r="E94" s="4"/>
      <c r="F94" s="4"/>
      <c r="G94" s="4"/>
      <c r="H94" s="4"/>
    </row>
    <row r="95" spans="3:8" x14ac:dyDescent="0.25">
      <c r="C95" s="4"/>
      <c r="D95" s="4"/>
      <c r="E95" s="4"/>
      <c r="F95" s="4"/>
      <c r="G95" s="4"/>
      <c r="H95" s="4"/>
    </row>
    <row r="96" spans="3:8" x14ac:dyDescent="0.25">
      <c r="C96" s="4"/>
      <c r="D96" s="4"/>
      <c r="E96" s="4"/>
      <c r="F96" s="4"/>
      <c r="G96" s="4"/>
      <c r="H96" s="4"/>
    </row>
    <row r="97" spans="3:8" x14ac:dyDescent="0.25">
      <c r="C97" s="4"/>
      <c r="D97" s="4"/>
      <c r="E97" s="4"/>
      <c r="F97" s="4"/>
      <c r="G97" s="4"/>
      <c r="H97" s="4"/>
    </row>
    <row r="98" spans="3:8" x14ac:dyDescent="0.25">
      <c r="C98" s="4"/>
      <c r="D98" s="4"/>
      <c r="E98" s="4"/>
      <c r="F98" s="4"/>
      <c r="G98" s="4"/>
      <c r="H98" s="4"/>
    </row>
    <row r="99" spans="3:8" x14ac:dyDescent="0.25">
      <c r="C99" s="4"/>
      <c r="D99" s="4"/>
      <c r="E99" s="4"/>
      <c r="F99" s="4"/>
      <c r="G99" s="4"/>
      <c r="H99" s="4"/>
    </row>
    <row r="100" spans="3:8" x14ac:dyDescent="0.25">
      <c r="C100" s="4"/>
      <c r="D100" s="4"/>
      <c r="E100" s="4"/>
      <c r="F100" s="4"/>
      <c r="G100" s="4"/>
      <c r="H100" s="4"/>
    </row>
    <row r="101" spans="3:8" x14ac:dyDescent="0.25">
      <c r="C101" s="4"/>
      <c r="D101" s="4"/>
      <c r="E101" s="4"/>
      <c r="F101" s="4"/>
      <c r="G101" s="4"/>
      <c r="H101" s="4"/>
    </row>
    <row r="102" spans="3:8" x14ac:dyDescent="0.25">
      <c r="C102" s="4"/>
      <c r="D102" s="4"/>
      <c r="E102" s="4"/>
      <c r="F102" s="4"/>
      <c r="G102" s="4"/>
      <c r="H102" s="4"/>
    </row>
    <row r="103" spans="3:8" x14ac:dyDescent="0.25">
      <c r="C103" s="4"/>
      <c r="D103" s="4"/>
      <c r="E103" s="4"/>
      <c r="F103" s="4"/>
      <c r="G103" s="4"/>
      <c r="H103" s="4"/>
    </row>
    <row r="104" spans="3:8" x14ac:dyDescent="0.25">
      <c r="C104" s="4"/>
      <c r="D104" s="4"/>
      <c r="E104" s="4"/>
      <c r="F104" s="4"/>
      <c r="G104" s="4"/>
      <c r="H104" s="4"/>
    </row>
    <row r="105" spans="3:8" x14ac:dyDescent="0.25">
      <c r="C105" s="4"/>
      <c r="D105" s="4"/>
      <c r="E105" s="4"/>
      <c r="F105" s="4"/>
      <c r="G105" s="4"/>
      <c r="H105" s="4"/>
    </row>
    <row r="106" spans="3:8" x14ac:dyDescent="0.25">
      <c r="C106" s="4"/>
      <c r="D106" s="4"/>
      <c r="E106" s="4"/>
      <c r="F106" s="4"/>
      <c r="G106" s="4"/>
      <c r="H106" s="4"/>
    </row>
    <row r="107" spans="3:8" x14ac:dyDescent="0.25">
      <c r="C107" s="4"/>
      <c r="D107" s="4"/>
      <c r="E107" s="4"/>
      <c r="F107" s="4"/>
      <c r="G107" s="4"/>
      <c r="H107" s="4"/>
    </row>
    <row r="108" spans="3:8" x14ac:dyDescent="0.25">
      <c r="C108" s="4"/>
      <c r="D108" s="4"/>
      <c r="E108" s="4"/>
      <c r="F108" s="4"/>
      <c r="G108" s="4"/>
      <c r="H108" s="4"/>
    </row>
    <row r="109" spans="3:8" x14ac:dyDescent="0.25">
      <c r="C109" s="4"/>
      <c r="D109" s="4"/>
      <c r="E109" s="4"/>
      <c r="F109" s="4"/>
      <c r="G109" s="4"/>
      <c r="H109" s="4"/>
    </row>
    <row r="110" spans="3:8" x14ac:dyDescent="0.25">
      <c r="C110" s="4"/>
      <c r="D110" s="4"/>
      <c r="E110" s="4"/>
      <c r="F110" s="4"/>
      <c r="G110" s="4"/>
      <c r="H110" s="4"/>
    </row>
    <row r="111" spans="3:8" x14ac:dyDescent="0.25">
      <c r="C111" s="4"/>
      <c r="D111" s="4"/>
      <c r="E111" s="4"/>
      <c r="F111" s="4"/>
      <c r="G111" s="4"/>
      <c r="H111" s="4"/>
    </row>
    <row r="112" spans="3:8" x14ac:dyDescent="0.25">
      <c r="C112" s="4"/>
      <c r="D112" s="4"/>
      <c r="E112" s="4"/>
      <c r="F112" s="4"/>
      <c r="G112" s="4"/>
      <c r="H112" s="4"/>
    </row>
    <row r="113" spans="3:8" x14ac:dyDescent="0.25">
      <c r="C113" s="4"/>
      <c r="D113" s="4"/>
      <c r="E113" s="4"/>
      <c r="F113" s="4"/>
      <c r="G113" s="4"/>
      <c r="H113" s="4"/>
    </row>
    <row r="114" spans="3:8" x14ac:dyDescent="0.25">
      <c r="C114" s="4"/>
      <c r="D114" s="4"/>
      <c r="E114" s="4"/>
      <c r="F114" s="4"/>
      <c r="G114" s="4"/>
      <c r="H114" s="4"/>
    </row>
    <row r="115" spans="3:8" x14ac:dyDescent="0.25">
      <c r="C115" s="4"/>
      <c r="D115" s="4"/>
      <c r="E115" s="4"/>
      <c r="F115" s="4"/>
      <c r="G115" s="4"/>
      <c r="H115" s="4"/>
    </row>
    <row r="116" spans="3:8" x14ac:dyDescent="0.25">
      <c r="C116" s="4"/>
      <c r="D116" s="4"/>
      <c r="E116" s="4"/>
      <c r="F116" s="4"/>
      <c r="G116" s="4"/>
      <c r="H116" s="4"/>
    </row>
    <row r="117" spans="3:8" x14ac:dyDescent="0.25">
      <c r="C117" s="4"/>
      <c r="D117" s="4"/>
      <c r="E117" s="4"/>
      <c r="F117" s="4"/>
      <c r="G117" s="4"/>
      <c r="H117" s="4"/>
    </row>
    <row r="118" spans="3:8" x14ac:dyDescent="0.25">
      <c r="C118" s="4"/>
      <c r="D118" s="4"/>
      <c r="E118" s="4"/>
      <c r="F118" s="4"/>
      <c r="G118" s="4"/>
      <c r="H118" s="4"/>
    </row>
    <row r="119" spans="3:8" x14ac:dyDescent="0.25">
      <c r="C119" s="4"/>
      <c r="D119" s="4"/>
      <c r="E119" s="4"/>
      <c r="F119" s="4"/>
      <c r="G119" s="4"/>
      <c r="H119" s="4"/>
    </row>
    <row r="120" spans="3:8" x14ac:dyDescent="0.25">
      <c r="C120" s="4"/>
      <c r="D120" s="4"/>
      <c r="E120" s="4"/>
      <c r="F120" s="4"/>
      <c r="G120" s="4"/>
      <c r="H120" s="4"/>
    </row>
    <row r="121" spans="3:8" x14ac:dyDescent="0.25">
      <c r="C121" s="4"/>
      <c r="D121" s="4"/>
      <c r="E121" s="4"/>
      <c r="F121" s="4"/>
      <c r="G121" s="4"/>
      <c r="H121" s="4"/>
    </row>
    <row r="122" spans="3:8" x14ac:dyDescent="0.25">
      <c r="C122" s="4"/>
      <c r="D122" s="4"/>
      <c r="E122" s="4"/>
      <c r="F122" s="4"/>
      <c r="G122" s="4"/>
      <c r="H122" s="4"/>
    </row>
    <row r="123" spans="3:8" x14ac:dyDescent="0.25">
      <c r="C123" s="4"/>
      <c r="D123" s="4"/>
      <c r="E123" s="4"/>
      <c r="F123" s="4"/>
      <c r="G123" s="4"/>
      <c r="H123" s="4"/>
    </row>
    <row r="124" spans="3:8" x14ac:dyDescent="0.25">
      <c r="C124" s="4"/>
      <c r="D124" s="4"/>
      <c r="E124" s="4"/>
      <c r="F124" s="4"/>
      <c r="G124" s="4"/>
      <c r="H124" s="4"/>
    </row>
    <row r="125" spans="3:8" x14ac:dyDescent="0.25">
      <c r="C125" s="4"/>
      <c r="D125" s="4"/>
      <c r="E125" s="4"/>
      <c r="F125" s="4"/>
      <c r="G125" s="4"/>
      <c r="H125" s="4"/>
    </row>
    <row r="126" spans="3:8" x14ac:dyDescent="0.25">
      <c r="C126" s="4"/>
      <c r="D126" s="4"/>
      <c r="E126" s="4"/>
      <c r="F126" s="4"/>
      <c r="G126" s="4"/>
      <c r="H126" s="4"/>
    </row>
    <row r="127" spans="3:8" x14ac:dyDescent="0.25">
      <c r="C127" s="4"/>
      <c r="D127" s="4"/>
      <c r="E127" s="4"/>
      <c r="F127" s="4"/>
      <c r="G127" s="4"/>
      <c r="H127" s="4"/>
    </row>
    <row r="128" spans="3:8" x14ac:dyDescent="0.25">
      <c r="C128" s="4"/>
      <c r="D128" s="4"/>
      <c r="E128" s="4"/>
      <c r="F128" s="4"/>
      <c r="G128" s="4"/>
      <c r="H128" s="4"/>
    </row>
    <row r="129" spans="3:8" x14ac:dyDescent="0.25">
      <c r="C129" s="4"/>
      <c r="D129" s="4"/>
      <c r="E129" s="4"/>
      <c r="F129" s="4"/>
      <c r="G129" s="4"/>
      <c r="H129" s="4"/>
    </row>
    <row r="130" spans="3:8" x14ac:dyDescent="0.25">
      <c r="C130" s="4"/>
      <c r="D130" s="4"/>
      <c r="E130" s="4"/>
      <c r="F130" s="4"/>
      <c r="G130" s="4"/>
      <c r="H130" s="4"/>
    </row>
    <row r="131" spans="3:8" x14ac:dyDescent="0.25">
      <c r="C131" s="4"/>
      <c r="D131" s="4"/>
      <c r="E131" s="4"/>
      <c r="F131" s="4"/>
      <c r="G131" s="4"/>
      <c r="H131" s="4"/>
    </row>
    <row r="132" spans="3:8" x14ac:dyDescent="0.25">
      <c r="C132" s="4"/>
      <c r="D132" s="4"/>
      <c r="E132" s="4"/>
      <c r="F132" s="4"/>
      <c r="G132" s="4"/>
      <c r="H132" s="4"/>
    </row>
    <row r="133" spans="3:8" x14ac:dyDescent="0.25">
      <c r="C133" s="4"/>
      <c r="D133" s="4"/>
      <c r="E133" s="4"/>
      <c r="F133" s="4"/>
      <c r="G133" s="4"/>
      <c r="H133" s="4"/>
    </row>
    <row r="134" spans="3:8" x14ac:dyDescent="0.25">
      <c r="C134" s="4"/>
      <c r="D134" s="4"/>
      <c r="E134" s="4"/>
      <c r="F134" s="4"/>
      <c r="G134" s="4"/>
      <c r="H134" s="4"/>
    </row>
    <row r="135" spans="3:8" x14ac:dyDescent="0.25">
      <c r="C135" s="4"/>
      <c r="D135" s="4"/>
      <c r="E135" s="4"/>
      <c r="F135" s="4"/>
      <c r="G135" s="4"/>
      <c r="H135" s="4"/>
    </row>
    <row r="136" spans="3:8" x14ac:dyDescent="0.25">
      <c r="C136" s="4"/>
      <c r="D136" s="4"/>
      <c r="E136" s="4"/>
      <c r="F136" s="4"/>
      <c r="G136" s="4"/>
      <c r="H136" s="4"/>
    </row>
    <row r="137" spans="3:8" x14ac:dyDescent="0.25">
      <c r="C137" s="4"/>
      <c r="D137" s="4"/>
      <c r="E137" s="4"/>
      <c r="F137" s="4"/>
      <c r="G137" s="4"/>
      <c r="H137" s="4"/>
    </row>
    <row r="138" spans="3:8" x14ac:dyDescent="0.25">
      <c r="C138" s="4"/>
      <c r="D138" s="4"/>
      <c r="E138" s="4"/>
      <c r="F138" s="4"/>
      <c r="G138" s="4"/>
      <c r="H138" s="4"/>
    </row>
    <row r="139" spans="3:8" x14ac:dyDescent="0.25">
      <c r="C139" s="4"/>
      <c r="D139" s="4"/>
      <c r="E139" s="4"/>
      <c r="F139" s="4"/>
      <c r="G139" s="4"/>
      <c r="H139" s="4"/>
    </row>
    <row r="140" spans="3:8" x14ac:dyDescent="0.25">
      <c r="C140" s="4"/>
      <c r="D140" s="4"/>
      <c r="E140" s="4"/>
      <c r="F140" s="4"/>
      <c r="G140" s="4"/>
      <c r="H140" s="4"/>
    </row>
    <row r="141" spans="3:8" x14ac:dyDescent="0.25">
      <c r="C141" s="4"/>
      <c r="D141" s="4"/>
      <c r="E141" s="4"/>
      <c r="F141" s="4"/>
      <c r="G141" s="4"/>
      <c r="H141" s="4"/>
    </row>
    <row r="142" spans="3:8" x14ac:dyDescent="0.25">
      <c r="C142" s="4"/>
      <c r="D142" s="4"/>
      <c r="E142" s="4"/>
      <c r="F142" s="4"/>
      <c r="G142" s="4"/>
      <c r="H142" s="4"/>
    </row>
    <row r="143" spans="3:8" x14ac:dyDescent="0.25">
      <c r="C143" s="4"/>
      <c r="D143" s="4"/>
      <c r="E143" s="4"/>
      <c r="F143" s="4"/>
      <c r="G143" s="4"/>
      <c r="H143" s="4"/>
    </row>
    <row r="144" spans="3:8" x14ac:dyDescent="0.25">
      <c r="C144" s="4"/>
      <c r="D144" s="4"/>
      <c r="E144" s="4"/>
      <c r="F144" s="4"/>
      <c r="G144" s="4"/>
      <c r="H144" s="4"/>
    </row>
    <row r="145" spans="3:8" x14ac:dyDescent="0.25">
      <c r="C145" s="4"/>
      <c r="D145" s="4"/>
      <c r="E145" s="4"/>
      <c r="F145" s="4"/>
      <c r="G145" s="4"/>
      <c r="H145" s="4"/>
    </row>
    <row r="146" spans="3:8" x14ac:dyDescent="0.25">
      <c r="C146" s="4"/>
      <c r="D146" s="4"/>
      <c r="E146" s="4"/>
      <c r="F146" s="4"/>
      <c r="G146" s="4"/>
      <c r="H146" s="4"/>
    </row>
    <row r="147" spans="3:8" x14ac:dyDescent="0.25">
      <c r="C147" s="4"/>
      <c r="D147" s="4"/>
      <c r="E147" s="4"/>
      <c r="F147" s="4"/>
      <c r="G147" s="4"/>
      <c r="H147" s="4"/>
    </row>
    <row r="148" spans="3:8" x14ac:dyDescent="0.25">
      <c r="C148" s="4"/>
      <c r="D148" s="4"/>
      <c r="E148" s="4"/>
      <c r="F148" s="4"/>
      <c r="G148" s="4"/>
      <c r="H148" s="4"/>
    </row>
    <row r="149" spans="3:8" x14ac:dyDescent="0.25">
      <c r="C149" s="4"/>
      <c r="D149" s="4"/>
      <c r="E149" s="4"/>
      <c r="F149" s="4"/>
      <c r="G149" s="4"/>
      <c r="H149" s="4"/>
    </row>
    <row r="150" spans="3:8" x14ac:dyDescent="0.25">
      <c r="C150" s="4"/>
      <c r="D150" s="4"/>
      <c r="E150" s="4"/>
      <c r="F150" s="4"/>
      <c r="G150" s="4"/>
      <c r="H150" s="4"/>
    </row>
    <row r="151" spans="3:8" x14ac:dyDescent="0.25">
      <c r="C151" s="4"/>
      <c r="D151" s="4"/>
      <c r="E151" s="4"/>
      <c r="F151" s="4"/>
      <c r="G151" s="4"/>
      <c r="H151" s="4"/>
    </row>
    <row r="152" spans="3:8" x14ac:dyDescent="0.25">
      <c r="C152" s="4"/>
      <c r="D152" s="4"/>
      <c r="E152" s="4"/>
      <c r="F152" s="4"/>
      <c r="G152" s="4"/>
      <c r="H152" s="4"/>
    </row>
    <row r="153" spans="3:8" x14ac:dyDescent="0.25">
      <c r="C153" s="4"/>
      <c r="D153" s="4"/>
      <c r="E153" s="4"/>
      <c r="F153" s="4"/>
      <c r="G153" s="4"/>
      <c r="H153" s="4"/>
    </row>
    <row r="154" spans="3:8" x14ac:dyDescent="0.25">
      <c r="C154" s="4"/>
      <c r="D154" s="4"/>
      <c r="E154" s="4"/>
      <c r="F154" s="4"/>
      <c r="G154" s="4"/>
      <c r="H154" s="4"/>
    </row>
    <row r="155" spans="3:8" x14ac:dyDescent="0.25">
      <c r="C155" s="4"/>
      <c r="D155" s="4"/>
      <c r="E155" s="4"/>
      <c r="F155" s="4"/>
      <c r="G155" s="4"/>
      <c r="H155" s="4"/>
    </row>
    <row r="156" spans="3:8" x14ac:dyDescent="0.25">
      <c r="C156" s="4"/>
      <c r="D156" s="4"/>
      <c r="E156" s="4"/>
      <c r="F156" s="4"/>
      <c r="G156" s="4"/>
      <c r="H156" s="4"/>
    </row>
    <row r="157" spans="3:8" x14ac:dyDescent="0.25">
      <c r="C157" s="4"/>
      <c r="D157" s="4"/>
      <c r="E157" s="4"/>
      <c r="F157" s="4"/>
      <c r="G157" s="4"/>
      <c r="H157" s="4"/>
    </row>
    <row r="158" spans="3:8" x14ac:dyDescent="0.25">
      <c r="C158" s="4"/>
      <c r="D158" s="4"/>
      <c r="E158" s="4"/>
      <c r="F158" s="4"/>
      <c r="G158" s="4"/>
      <c r="H158" s="4"/>
    </row>
    <row r="159" spans="3:8" x14ac:dyDescent="0.25">
      <c r="C159" s="4"/>
      <c r="D159" s="4"/>
      <c r="E159" s="4"/>
      <c r="F159" s="4"/>
      <c r="G159" s="4"/>
      <c r="H159" s="4"/>
    </row>
    <row r="160" spans="3:8" x14ac:dyDescent="0.25">
      <c r="C160" s="4"/>
      <c r="D160" s="4"/>
      <c r="E160" s="4"/>
      <c r="F160" s="4"/>
      <c r="G160" s="4"/>
      <c r="H160" s="4"/>
    </row>
    <row r="161" spans="3:8" x14ac:dyDescent="0.25">
      <c r="C161" s="4"/>
      <c r="D161" s="4"/>
      <c r="E161" s="4"/>
      <c r="F161" s="4"/>
      <c r="G161" s="4"/>
      <c r="H161" s="4"/>
    </row>
    <row r="162" spans="3:8" x14ac:dyDescent="0.25">
      <c r="C162" s="4"/>
      <c r="D162" s="4"/>
      <c r="E162" s="4"/>
      <c r="F162" s="4"/>
      <c r="G162" s="4"/>
      <c r="H162" s="4"/>
    </row>
    <row r="163" spans="3:8" x14ac:dyDescent="0.25">
      <c r="C163" s="4"/>
      <c r="D163" s="4"/>
      <c r="E163" s="4"/>
      <c r="F163" s="4"/>
      <c r="G163" s="4"/>
      <c r="H163" s="4"/>
    </row>
    <row r="164" spans="3:8" x14ac:dyDescent="0.25">
      <c r="C164" s="4"/>
      <c r="D164" s="4"/>
      <c r="E164" s="4"/>
      <c r="F164" s="4"/>
      <c r="G164" s="4"/>
      <c r="H164" s="4"/>
    </row>
    <row r="165" spans="3:8" x14ac:dyDescent="0.25">
      <c r="C165" s="4"/>
      <c r="D165" s="4"/>
      <c r="E165" s="4"/>
      <c r="F165" s="4"/>
      <c r="G165" s="4"/>
      <c r="H165" s="4"/>
    </row>
    <row r="166" spans="3:8" x14ac:dyDescent="0.25">
      <c r="C166" s="4"/>
      <c r="D166" s="4"/>
      <c r="E166" s="4"/>
      <c r="F166" s="4"/>
      <c r="G166" s="4"/>
      <c r="H166" s="4"/>
    </row>
    <row r="167" spans="3:8" x14ac:dyDescent="0.25">
      <c r="C167" s="4"/>
      <c r="D167" s="4"/>
      <c r="E167" s="4"/>
      <c r="F167" s="4"/>
      <c r="G167" s="4"/>
      <c r="H167" s="4"/>
    </row>
    <row r="168" spans="3:8" x14ac:dyDescent="0.25">
      <c r="C168" s="4"/>
      <c r="D168" s="4"/>
      <c r="E168" s="4"/>
      <c r="F168" s="4"/>
      <c r="G168" s="4"/>
      <c r="H168" s="4"/>
    </row>
    <row r="169" spans="3:8" x14ac:dyDescent="0.25">
      <c r="C169" s="4"/>
      <c r="D169" s="4"/>
      <c r="E169" s="4"/>
      <c r="F169" s="4"/>
      <c r="G169" s="4"/>
      <c r="H169" s="4"/>
    </row>
    <row r="170" spans="3:8" x14ac:dyDescent="0.25">
      <c r="C170" s="4"/>
      <c r="D170" s="4"/>
      <c r="E170" s="4"/>
      <c r="F170" s="4"/>
      <c r="G170" s="4"/>
      <c r="H170" s="4"/>
    </row>
    <row r="171" spans="3:8" x14ac:dyDescent="0.25">
      <c r="C171" s="4"/>
      <c r="D171" s="4"/>
      <c r="E171" s="4"/>
      <c r="F171" s="4"/>
      <c r="G171" s="4"/>
      <c r="H171" s="4"/>
    </row>
    <row r="172" spans="3:8" x14ac:dyDescent="0.25">
      <c r="C172" s="4"/>
      <c r="D172" s="4"/>
      <c r="E172" s="4"/>
      <c r="F172" s="4"/>
      <c r="G172" s="4"/>
      <c r="H172" s="4"/>
    </row>
    <row r="173" spans="3:8" x14ac:dyDescent="0.25">
      <c r="C173" s="4"/>
      <c r="D173" s="4"/>
      <c r="E173" s="4"/>
      <c r="F173" s="4"/>
      <c r="G173" s="4"/>
      <c r="H173" s="4"/>
    </row>
    <row r="174" spans="3:8" x14ac:dyDescent="0.25">
      <c r="C174" s="4"/>
      <c r="D174" s="4"/>
      <c r="E174" s="4"/>
      <c r="F174" s="4"/>
      <c r="G174" s="4"/>
      <c r="H174" s="4"/>
    </row>
    <row r="175" spans="3:8" x14ac:dyDescent="0.25">
      <c r="C175" s="4"/>
      <c r="D175" s="4"/>
      <c r="E175" s="4"/>
      <c r="F175" s="4"/>
      <c r="G175" s="4"/>
      <c r="H175" s="4"/>
    </row>
    <row r="176" spans="3:8" x14ac:dyDescent="0.25">
      <c r="C176" s="4"/>
      <c r="D176" s="4"/>
      <c r="E176" s="4"/>
      <c r="F176" s="4"/>
      <c r="G176" s="4"/>
      <c r="H176" s="4"/>
    </row>
    <row r="177" spans="3:8" x14ac:dyDescent="0.25">
      <c r="C177" s="4"/>
      <c r="D177" s="4"/>
      <c r="E177" s="4"/>
      <c r="F177" s="4"/>
      <c r="G177" s="4"/>
      <c r="H177" s="4"/>
    </row>
    <row r="178" spans="3:8" x14ac:dyDescent="0.25">
      <c r="C178" s="4"/>
      <c r="D178" s="4"/>
      <c r="E178" s="4"/>
      <c r="F178" s="4"/>
      <c r="G178" s="4"/>
      <c r="H178" s="4"/>
    </row>
    <row r="179" spans="3:8" x14ac:dyDescent="0.25">
      <c r="C179" s="4"/>
      <c r="D179" s="4"/>
      <c r="E179" s="4"/>
      <c r="F179" s="4"/>
      <c r="G179" s="4"/>
      <c r="H179" s="4"/>
    </row>
    <row r="180" spans="3:8" x14ac:dyDescent="0.25">
      <c r="C180" s="4"/>
      <c r="D180" s="4"/>
      <c r="E180" s="4"/>
      <c r="F180" s="4"/>
      <c r="G180" s="4"/>
      <c r="H180" s="4"/>
    </row>
    <row r="181" spans="3:8" x14ac:dyDescent="0.25">
      <c r="C181" s="4"/>
      <c r="D181" s="4"/>
      <c r="E181" s="4"/>
      <c r="F181" s="4"/>
      <c r="G181" s="4"/>
      <c r="H181" s="4"/>
    </row>
    <row r="182" spans="3:8" x14ac:dyDescent="0.25">
      <c r="C182" s="4"/>
      <c r="D182" s="4"/>
      <c r="E182" s="4"/>
      <c r="F182" s="4"/>
      <c r="G182" s="4"/>
      <c r="H182" s="4"/>
    </row>
    <row r="183" spans="3:8" x14ac:dyDescent="0.25">
      <c r="C183" s="4"/>
      <c r="D183" s="4"/>
      <c r="E183" s="4"/>
      <c r="F183" s="4"/>
      <c r="G183" s="4"/>
      <c r="H183" s="4"/>
    </row>
    <row r="184" spans="3:8" x14ac:dyDescent="0.25">
      <c r="C184" s="4"/>
      <c r="D184" s="4"/>
      <c r="E184" s="4"/>
      <c r="F184" s="4"/>
      <c r="G184" s="4"/>
      <c r="H184" s="4"/>
    </row>
  </sheetData>
  <sheetProtection sheet="1" objects="1" scenarios="1"/>
  <phoneticPr fontId="0" type="noConversion"/>
  <pageMargins left="0.75" right="0.75" top="1" bottom="1" header="0.5" footer="0.5"/>
  <pageSetup orientation="portrait" horizontalDpi="300" verticalDpi="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A</vt:lpstr>
      <vt:lpstr>B</vt:lpstr>
      <vt:lpstr>\M</vt:lpstr>
      <vt:lpstr>_H</vt:lpstr>
      <vt:lpstr>_S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HX beta</dc:creator>
  <cp:keywords/>
  <dc:description/>
  <cp:lastModifiedBy>Leland</cp:lastModifiedBy>
  <cp:lastPrinted>2001-07-23T16:19:04Z</cp:lastPrinted>
  <dcterms:created xsi:type="dcterms:W3CDTF">2001-07-23T22:19:14Z</dcterms:created>
  <dcterms:modified xsi:type="dcterms:W3CDTF">2022-03-03T18:05:30Z</dcterms:modified>
</cp:coreProperties>
</file>